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codeName="ThisWorkbook" defaultThemeVersion="124226"/>
  <mc:AlternateContent>
    <mc:Choice Requires="x15">
      <x15ac:absPath xmlns:x15ac="http://schemas.microsoft.com/office/spreadsheetml/2010/11/ac" url="C:\Users\lukas.hofer\OneDrive (2)\ZB\!Smlouva\Přílohy\"/>
    </mc:Choice>
  </mc:AlternateContent>
  <bookViews>
    <workbookView windowHeight="11760" windowWidth="20730" xWindow="0" yWindow="0"/>
  </bookViews>
  <sheets>
    <sheet name="OpenPage" r:id="rId1" sheetId="1"/>
    <sheet name="SEKCE_1" r:id="rId2" sheetId="2"/>
    <sheet name="SEKCE_2" r:id="rId3" sheetId="5"/>
    <sheet name="SEKCE_3" r:id="rId4" sheetId="6"/>
    <sheet name="SEKCE_1 (U)" r:id="rId5" sheetId="17" state="veryHidden"/>
    <sheet name="SEKCE_2 (U)" r:id="rId6" sheetId="18" state="veryHidden"/>
    <sheet name="SEKCE_3 (U)" r:id="rId7" sheetId="19" state="veryHidden"/>
    <sheet name="SEKCE_4 (U)" r:id="rId8" sheetId="20" state="veryHidden"/>
    <sheet name="SEKCE_1 (I)" r:id="rId9" sheetId="9" state="veryHidden"/>
    <sheet name="SEKCE_2 (I)" r:id="rId10" sheetId="10" state="veryHidden"/>
    <sheet name="SEKCE_3 (I)" r:id="rId11" sheetId="11" state="veryHidden"/>
    <sheet name="SEKCE_4 (I)" r:id="rId12" sheetId="12" state="veryHidden"/>
    <sheet name="SEKCE_1 (B)" r:id="rId13" sheetId="13" state="veryHidden"/>
    <sheet name="SEKCE_2 (B)" r:id="rId14" sheetId="14" state="veryHidden"/>
    <sheet name="SEKCE_3 (B)" r:id="rId15" sheetId="15" state="veryHidden"/>
    <sheet name="SEKCE_4 (B)" r:id="rId16" sheetId="16" state="veryHidden"/>
    <sheet name="Pattern" r:id="rId17" sheetId="7" state="veryHidden"/>
    <sheet name="Calcul" r:id="rId18" sheetId="8" state="veryHidden"/>
    <sheet name="TechSheet" r:id="rId19" sheetId="3" state="veryHidden"/>
    <sheet name="Vyhodnocení" r:id="rId20" sheetId="22" state="veryHidden"/>
    <sheet name="Vyhodnocení_detail" r:id="rId21" sheetId="21" state="veryHidden"/>
  </sheets>
  <calcPr calcId="152511"/>
</workbook>
</file>

<file path=xl/calcChain.xml><?xml version="1.0" encoding="utf-8"?>
<calcChain xmlns="http://schemas.openxmlformats.org/spreadsheetml/2006/main">
  <c i="2" l="1" r="I4"/>
  <c i="6" r="I6"/>
  <c i="5" r="I4"/>
  <c i="21" l="1" r="E159"/>
  <c i="21" r="E161" s="1"/>
  <c i="21" r="E148"/>
  <c i="21" r="E145"/>
  <c i="21" r="E147"/>
  <c i="21" r="E144"/>
  <c i="21" r="E143"/>
  <c i="21" r="E140"/>
  <c i="21" r="E139"/>
  <c i="21" r="E136"/>
  <c i="21" r="E135"/>
  <c i="21" r="E132"/>
  <c i="21" r="E131"/>
  <c i="21" r="E128"/>
  <c i="21" r="E127"/>
  <c i="21" r="E124"/>
  <c i="21" r="E123"/>
  <c i="21" r="E120"/>
  <c i="21" r="E119"/>
  <c i="21" r="E116"/>
  <c i="21" r="E115"/>
  <c i="21" r="E112"/>
  <c i="21" r="E111"/>
  <c i="21" r="E108"/>
  <c i="21" r="E107"/>
  <c i="21" r="E104"/>
  <c i="21" r="E103"/>
  <c i="21" r="E141"/>
  <c i="21" r="K139" s="1"/>
  <c i="21" r="E149"/>
  <c i="21" r="E117"/>
  <c i="21" r="E121"/>
  <c i="21" r="E125"/>
  <c i="21" r="E137"/>
  <c i="21" r="E133"/>
  <c i="21" r="E129"/>
  <c i="21" r="E113"/>
  <c i="21" r="E109"/>
  <c i="21" r="E105"/>
  <c i="21" r="E94"/>
  <c i="21" r="E96" s="1"/>
  <c i="21" r="E85"/>
  <c i="21" r="E87" s="1"/>
  <c i="21" r="E78"/>
  <c i="21" r="E76"/>
  <c i="21" r="E72"/>
  <c i="21" r="E68"/>
  <c i="21" r="E52"/>
  <c i="21" r="E54" s="1"/>
  <c i="21" r="E45" s="1"/>
  <c i="21" r="E43"/>
  <c i="21" r="E32"/>
  <c i="21" r="E34" s="1"/>
  <c i="21" r="E23"/>
  <c i="21" r="E25" s="1"/>
  <c i="21" l="1" r="K111"/>
  <c i="21" r="K143"/>
  <c i="21" r="K127"/>
  <c i="21" r="K103"/>
  <c i="21" r="K119"/>
  <c i="21" r="K135"/>
  <c i="21" r="K147"/>
  <c i="21" r="K107"/>
  <c i="21" r="K115"/>
  <c i="21" r="K123"/>
  <c i="21" r="K131"/>
  <c i="21" r="E15"/>
  <c i="21" r="E13"/>
  <c i="8" r="O111"/>
  <c i="8" r="O100"/>
  <c i="8" r="O98"/>
  <c i="8" r="O96"/>
  <c i="8" r="O93"/>
  <c i="8" r="O91"/>
  <c i="8" r="O89"/>
  <c i="8" r="O86"/>
  <c i="8" r="O84"/>
  <c i="8" r="O82"/>
  <c i="8" r="O79"/>
  <c i="8" r="O77"/>
  <c i="8" r="O75"/>
  <c i="8" r="O66"/>
  <c i="8" r="M66"/>
  <c i="8" r="O59"/>
  <c i="8" r="O52"/>
  <c i="8" r="O50"/>
  <c i="8" r="O48"/>
  <c i="8" r="O35"/>
  <c i="8" r="O24"/>
  <c i="8" r="O18"/>
  <c i="8" r="K111"/>
  <c i="8" r="M111"/>
  <c i="8" r="K96"/>
  <c i="8" r="K98"/>
  <c i="8" r="K100"/>
  <c i="8" r="M100"/>
  <c i="8" r="M98"/>
  <c i="8" r="M96"/>
  <c i="8" r="M93"/>
  <c i="8" r="M91"/>
  <c i="8" r="M89"/>
  <c i="8" r="K93"/>
  <c i="8" r="K91"/>
  <c i="8" r="K89"/>
  <c i="8" r="K86"/>
  <c i="8" r="M86"/>
  <c i="8" r="M84"/>
  <c i="8" r="K84"/>
  <c i="8" r="M82"/>
  <c i="8" r="K82"/>
  <c i="8" r="K77"/>
  <c i="8" r="K75"/>
  <c i="8" r="M79"/>
  <c i="8" r="K79"/>
  <c i="8" r="M77"/>
  <c i="8" r="M75"/>
  <c i="8" r="D100"/>
  <c i="8" r="D98"/>
  <c i="8" r="D96"/>
  <c i="8" r="D93"/>
  <c i="8" r="D91"/>
  <c i="8" r="D89"/>
  <c i="8" r="D86"/>
  <c i="8" r="D84"/>
  <c i="8" r="D82"/>
  <c i="8" r="D79"/>
  <c i="8" r="D77"/>
  <c i="8" r="D75"/>
  <c i="8" r="K66"/>
  <c i="8" r="K59"/>
  <c i="8" r="M59"/>
  <c i="8" r="M52"/>
  <c i="8" r="K52"/>
  <c i="8" r="M50"/>
  <c i="8" r="K50"/>
  <c i="8" r="K48"/>
  <c i="8" r="M48"/>
  <c i="8" r="D50"/>
  <c i="8" r="D52"/>
  <c i="8" r="D48"/>
  <c i="8" r="K35"/>
  <c i="8" r="M35"/>
  <c i="8" r="M24"/>
  <c i="8" r="K24"/>
  <c i="8" r="M18"/>
  <c i="21" l="1" r="E151"/>
  <c i="21" r="E61" s="1"/>
  <c i="22" r="B12" s="1"/>
  <c i="8" r="M76"/>
  <c i="8" r="M78"/>
  <c i="8" r="M80"/>
  <c i="8" r="O85"/>
  <c i="8" r="O60"/>
  <c i="8" r="M112"/>
  <c i="8" r="M105" s="1"/>
  <c i="8" r="M60"/>
  <c i="8" r="M92"/>
  <c i="8" r="K80"/>
  <c i="8" r="M99"/>
  <c i="8" r="K67"/>
  <c i="8" r="O112"/>
  <c i="8" r="O105" s="1"/>
  <c i="8" r="O67"/>
  <c i="8" r="M67"/>
  <c i="8" r="O101"/>
  <c i="8" r="K87"/>
  <c i="8" r="M85"/>
  <c i="8" r="K85"/>
  <c i="8" r="O83"/>
  <c i="8" r="M83"/>
  <c i="8" r="O80"/>
  <c i="8" r="O76"/>
  <c i="8" r="K78"/>
  <c i="8" r="M87"/>
  <c i="8" r="K92"/>
  <c i="8" r="K76"/>
  <c i="8" r="K83"/>
  <c i="8" r="O87"/>
  <c i="8" r="O94"/>
  <c i="8" r="K60"/>
  <c i="8" r="O78"/>
  <c i="8" r="M97"/>
  <c i="8" r="K99"/>
  <c i="8" r="K25"/>
  <c i="8" r="K112"/>
  <c i="8" r="K105" s="1"/>
  <c i="8" r="O99"/>
  <c i="8" r="K97"/>
  <c i="8" r="K101"/>
  <c i="8" r="M101"/>
  <c i="8" r="O97"/>
  <c i="8" r="M94"/>
  <c i="8" r="K94"/>
  <c i="8" r="M90"/>
  <c i="8" r="O92"/>
  <c i="8" r="K90"/>
  <c i="8" r="O90"/>
  <c i="8" r="M36"/>
  <c i="8" r="M29" s="1"/>
  <c i="8" r="M49"/>
  <c i="8" r="O49"/>
  <c i="8" r="O51"/>
  <c i="8" r="O53"/>
  <c i="8" r="O36"/>
  <c i="8" r="O29" s="1"/>
  <c i="8" r="K51"/>
  <c i="8" r="M53"/>
  <c i="8" r="M25"/>
  <c i="8" r="K49"/>
  <c i="8" r="M51"/>
  <c i="8" r="K53"/>
  <c i="8" r="K36"/>
  <c i="8" r="K29" s="1"/>
  <c i="8" r="O25"/>
  <c i="8" l="1" r="O72"/>
  <c i="8" r="M72"/>
  <c i="8" r="K72"/>
  <c i="8" r="O45"/>
  <c i="8" r="M45"/>
  <c i="8" r="K45"/>
  <c i="8" r="K18"/>
  <c i="8" l="1" r="O40"/>
  <c i="8" r="M40"/>
  <c i="8" r="K40"/>
  <c i="8" r="O19"/>
  <c i="8" r="O12" s="1"/>
  <c i="8" r="K19"/>
  <c i="8" r="K12" s="1"/>
  <c i="8" r="M19"/>
  <c i="8" r="M12" s="1"/>
  <c i="8" l="1" r="M9"/>
  <c i="8" r="K9"/>
  <c i="8" r="O9"/>
</calcChain>
</file>

<file path=xl/sharedStrings.xml><?xml version="1.0" encoding="utf-8"?>
<sst xmlns="http://schemas.openxmlformats.org/spreadsheetml/2006/main" count="535" uniqueCount="176">
  <si>
    <t>Fond dalšího vzdělávání</t>
  </si>
  <si>
    <t>Obsah dokumentu</t>
  </si>
  <si>
    <t>zde</t>
  </si>
  <si>
    <t>Yes/NO</t>
  </si>
  <si>
    <t>Ano</t>
  </si>
  <si>
    <t>Ne</t>
  </si>
  <si>
    <t>SEKCE: Funkcionality Znalostní báze s prioritou splnění 2 a 3</t>
  </si>
  <si>
    <t>ODDÍL 1: Požadované funkcionality s prioritou 2</t>
  </si>
  <si>
    <t>Znalostní báze bude disponovat napojením na externí službu kontroly původu obsahu (1)</t>
  </si>
  <si>
    <t>Znalostní báze umožní získávání zeměpisných koordinátů z webových služeb třetích stran na základě informací evidovaných v polích typu adresa (35)</t>
  </si>
  <si>
    <t>Znalostní báze umožní automaticky přejímat informace o publikacích a článcích z veřejně dostupných databází na základě vloženého ISBN nebo ISSN (36)</t>
  </si>
  <si>
    <t>Znalostní báze umožní přejímat události z kalendáře Znalostní báze do kalendářů třetích stran v rámci profilů jednotlivých osob (140)</t>
  </si>
  <si>
    <t>Maximální doba načtení stránky bude do 1 sekundy, u mobilních zařízení bude maximum 3 sekundy na simulovaném EDGE připojení (170)</t>
  </si>
  <si>
    <t>Znalostní báze bude splňovat pravidla responzivního webu, bude optimalizován na všechna rozlišení. (173)</t>
  </si>
  <si>
    <t>ODDÍL 2: Požadované funkcionality s prioritou 3</t>
  </si>
  <si>
    <t>Znalostní báze umožní vizualizaci dat, jak z přiložených souborů, tak i dat z jednotlivých sekcí, na mapovém podkladu včetně výběru informací, které se budou zobrazovat v infoboxu/tooltipu (37)</t>
  </si>
  <si>
    <t>Znalostní báze umožní vizualizaci vložených dat v podobě kontingenčních grafů, které budou vytvářeny na základě dialogového okna (38)</t>
  </si>
  <si>
    <t>Znalostní báze umožní reagovat na podnět, který uživatel obdrží jako e-mailovou notifikaci, formou odpovědi na e-mail. E-mailová odpověď se zapíše do obsahu Znalostní báze (50)</t>
  </si>
  <si>
    <t>Další sekce</t>
  </si>
  <si>
    <t>SEKCE: Cenová nabídka</t>
  </si>
  <si>
    <t>ODDÍL 1: Cenovou nabídku za služby spojené se Znalostní bází:</t>
  </si>
  <si>
    <t>Do ohraničeného pole zadejte, prosím, Vaši cenovou nabídku včetně daně z přidané hodnoty. Maximum Vaší cenové nabídky je 3 500 000,- Kč minimum je 0,- Kč. Lépe hodnocena nabídku bude ta s nižší cenou.</t>
  </si>
  <si>
    <t xml:space="preserve">SEKCE: Service-level agreement </t>
  </si>
  <si>
    <t>U každého popisu funkcionality vyberte , prosím, v ohraničeném poli jednu ze dvou možných odpovědí. Odpověď ANO znamená,  že poskytovaná služba v podobě Znalostní báze bude obsahovat uvedenou funkcionalitu. V případě odpovědi NE, služba nebude obsahovat uvedenou funkcionalitu. Lépe hodnocena bude nabídky s vyšším počtem splněních funkcionalit priorit 2 a 3.</t>
  </si>
  <si>
    <t>Do ohraničených polí zadávejte, prosím, hodnoty dle nápovědy obsažené u každého oddílu.</t>
  </si>
  <si>
    <t>ODDÍL 1: Maximální počet incidentů dané kategorie</t>
  </si>
  <si>
    <t>Zadejte maximální počet incidentů kategorie A za měsíc:</t>
  </si>
  <si>
    <t>Zadejte maximální počet incidentů kategorie B za měsíc:</t>
  </si>
  <si>
    <t>Zadejte celé číslo v uzavřeném intervalu od nuly do tří. Lépe hodnocená nabídka bude ta s menším číslem</t>
  </si>
  <si>
    <t>Zadejte celé číslo v uzavřeném intervalu od nuly do jedné. Lépe hodnocená nabídka bude ta s menším číslem</t>
  </si>
  <si>
    <t>Zadejte maximální počet incidentů kategorie C za měsíc:</t>
  </si>
  <si>
    <t>Zadejte celé číslo v uzavřeném intervalu od nuly do šesti. Lépe hodnocená nabídka bude ta s menším číslem</t>
  </si>
  <si>
    <t>timeWorkingDays</t>
  </si>
  <si>
    <t>Celková dostupnost aplikace:</t>
  </si>
  <si>
    <t>Do ohraničeného prostoru zadejte, prosím, číslo vyjadřující maximální časový interval v hodinách, za který může dojít ke ztrátě dat. Minimum je 0 hodin. Maximum je 24 hodin. Lépe bude hodnocena ta nabídka, který bude mít menší časový interval.</t>
  </si>
  <si>
    <t>Do ohraničeného prostoru zadejte, prosím, číslo v uzavřeném intervalu od 98,89 do 100. Lépe bude hodnocena ta nabídka, která bude mít vyšší dostupnost aplikace.</t>
  </si>
  <si>
    <t>Časový interval v celých hodinách:</t>
  </si>
  <si>
    <t>V ohraničeném prostoru, prosím, vyberte vhodný časový interval pro jednotlivé doby. Nejlépe bude hodnocena ta nabídka, které bude mít nejkratší reakční dobu a dobu do vyřešení incidentu.</t>
  </si>
  <si>
    <t>Maximální reakční doba v případě incidentu kategorie A v pracovní den:</t>
  </si>
  <si>
    <t>Maximální reakční doba v případě incidentu kategorie B v pracovní den:</t>
  </si>
  <si>
    <t>Maximální reakční doba v případě incidentu kategorie C v pracovní den:</t>
  </si>
  <si>
    <t>Maximální reakční doba v případě incidentu kategorie A mimo pracovní den:</t>
  </si>
  <si>
    <t>Maximální reakční doba v případě incidentu kategorie B mimo pracovní den:</t>
  </si>
  <si>
    <t>Maximální reakční doba v případě incidentu kategorie C mimo pracovní den:</t>
  </si>
  <si>
    <t>Maximální garantovaná doba pro vyřešení incidentu kategorie A v pracovní den:</t>
  </si>
  <si>
    <t>Maximální garantovaná doba pro vyřešení incidentu kategorie B v pracovní den:</t>
  </si>
  <si>
    <t>Maximální garantovaná doba pro vyřešení incidentu kategorie C v pracovní den:</t>
  </si>
  <si>
    <t>Maximální garantovaná doba pro vyřešení incidentu kategorie A mimo prac. den.</t>
  </si>
  <si>
    <t>Maximální garantovaná doba pro vyřešení incidentu kategorie B mimo prac. den.</t>
  </si>
  <si>
    <t>Maximální garantovaná doba pro vyřešení incidentu kategorie C mimo prac. den.</t>
  </si>
  <si>
    <t>další pracovní den</t>
  </si>
  <si>
    <t>SEKCE: Počet člověko-dní na rozvoj aplikace</t>
  </si>
  <si>
    <t>Do ohraničeného pole zadejte, prosím, celkový počet poskytnutých člověko-dní (MD) na rozvoj aplikace. Minimální počet člověko-dní je nula, maximální počet člověko-dní je jeden tisíc dvě stě padesát.</t>
  </si>
  <si>
    <t>Předchozí  sekce</t>
  </si>
  <si>
    <t>Hlavní stránka</t>
  </si>
  <si>
    <t>Obsah ukázkového vyhodnocení</t>
  </si>
  <si>
    <t>Ukázka ideální varianty (fiktivní optimální varianta)</t>
  </si>
  <si>
    <t>Ukázka bazální varianty (fiktivní nejhorší varianta)</t>
  </si>
  <si>
    <t>Ukázka varianta(fiktivní varianta)</t>
  </si>
  <si>
    <t>Ukázka výpočtu agregovaného užitku</t>
  </si>
  <si>
    <t>Obsah výpočtu agregovaného užitku</t>
  </si>
  <si>
    <t>SEKCE:</t>
  </si>
  <si>
    <t>ODDÍL 1:</t>
  </si>
  <si>
    <t>Požadované funkcionality s prioritou 2</t>
  </si>
  <si>
    <t>Funkcionality Znalostní báze s prioritou splnění 2 a 3</t>
  </si>
  <si>
    <t>Ideální varianta</t>
  </si>
  <si>
    <t>Bazální varianta</t>
  </si>
  <si>
    <t>Ukázková varianta</t>
  </si>
  <si>
    <t>Počet začleněných funkcionalit s prioritou 2 do služby Znalostní báze:</t>
  </si>
  <si>
    <t>Ukázka vyhodnocení</t>
  </si>
  <si>
    <t>VÁHA SEKCE:</t>
  </si>
  <si>
    <t>VÁHA ODDÍLU:</t>
  </si>
  <si>
    <t>ODDÍL 2:</t>
  </si>
  <si>
    <t>Požadované funkcionality s prioritou 3</t>
  </si>
  <si>
    <t>Dílčí vážený užitek sekce</t>
  </si>
  <si>
    <t>Dílčí vážený užitek oddílu:</t>
  </si>
  <si>
    <t>Cenová nabídka</t>
  </si>
  <si>
    <t>Cenovou nabídku za služby spojené se Znalostní bází:</t>
  </si>
  <si>
    <t>Celková cenová nabídka:</t>
  </si>
  <si>
    <t xml:space="preserve">Service-level agreement </t>
  </si>
  <si>
    <t xml:space="preserve"> Maximální počet incidentů dané kategorie</t>
  </si>
  <si>
    <t>Maximální počet incidentů kategorie A za měsíc:</t>
  </si>
  <si>
    <t>VÁHA KRITÉRIA</t>
  </si>
  <si>
    <t>Maximální počet incidentů kategorie B za měsíc:</t>
  </si>
  <si>
    <t>Maximální počet incidentů kategorie C za měsíc:</t>
  </si>
  <si>
    <t>Dílčí vážený užitek kritéria</t>
  </si>
  <si>
    <t>ODDÍL 3:</t>
  </si>
  <si>
    <t>Dostupnost aplikace</t>
  </si>
  <si>
    <t>Celková dostupnost aplikace</t>
  </si>
  <si>
    <t>ODDÍL 4:</t>
  </si>
  <si>
    <t>Maximální časový interval, za který může dojít ke ztrátě dat</t>
  </si>
  <si>
    <t>Garantovaná reakční doba a doba do vyřešení incidentů</t>
  </si>
  <si>
    <t>Maximální garantovaná doba pro vyřešení incidentu kategorie B  v pracovní den:</t>
  </si>
  <si>
    <t>Maximální garantovaná doba pro vyřešení incidentu kategorie C  v pracovní den:</t>
  </si>
  <si>
    <t>Počet člověko-dní na rozvoj aplikace</t>
  </si>
  <si>
    <t>ODDÍL 2: Dostupnost aplikace</t>
  </si>
  <si>
    <t>ODDÍL 3: Maximální časový interval, za který může dojít ke ztrátě dat</t>
  </si>
  <si>
    <t>ODDÍL 4: Garantovaná reakční doba a doba do vyřešení incidentů</t>
  </si>
  <si>
    <t>Sekce:</t>
  </si>
  <si>
    <t>Váha sekce:</t>
  </si>
  <si>
    <t>Oddíl:</t>
  </si>
  <si>
    <t>Váha oddílu:</t>
  </si>
  <si>
    <t>Cenovou nabídku za služby spojené se Znalostní bází</t>
  </si>
  <si>
    <t>Maximální počet incidentů dané kategorie</t>
  </si>
  <si>
    <t>Maximální počet splněných funkcionalit:</t>
  </si>
  <si>
    <t>Minimální počet splněných funkcionalit:</t>
  </si>
  <si>
    <t>Vámi přislibený počet splněných funkcionalit:</t>
  </si>
  <si>
    <t>Vámi nabídnutá cena:</t>
  </si>
  <si>
    <t>Minimální cena:</t>
  </si>
  <si>
    <t>Maximální cena:</t>
  </si>
  <si>
    <t>Minimální počet incidentů kategorie A za měsíc:</t>
  </si>
  <si>
    <t>Vámi nabídnutý počet incidentů kategorie A za měsíc:</t>
  </si>
  <si>
    <t>Minimální počet incidentů kategorie B za měsíc:</t>
  </si>
  <si>
    <t>Vámi nabídnutý počet incidentů kategorie B za měsíc:</t>
  </si>
  <si>
    <t>Minimální počet incidentů kategorie C za měsíc:</t>
  </si>
  <si>
    <t>Vámi nabídnutý počet incidentů kategorie C za měsíc:</t>
  </si>
  <si>
    <t>Minimální dostupnost Znalostní báze:</t>
  </si>
  <si>
    <t>Maximální dostupnost Znalostní báze:</t>
  </si>
  <si>
    <t>Vámi nabízená dostupnost Znalostní báze:</t>
  </si>
  <si>
    <t>Maximální časový interval:</t>
  </si>
  <si>
    <t>Minimální časový interval:</t>
  </si>
  <si>
    <t>Vámi nabízený časový interval:</t>
  </si>
  <si>
    <t>Minimální reakční doba v případě incidentu kategorie A v pracovní den:</t>
  </si>
  <si>
    <t>Vámi nabízená maximální reakční doba v případě incidentu kategorie A v pracovní den:</t>
  </si>
  <si>
    <t>Minimální reakční doba v případě incidentu kategorie B v pracovní den:</t>
  </si>
  <si>
    <t>Vámi nabízená maximální reakční doba v případě incidentu kategorie B v pracovní den:</t>
  </si>
  <si>
    <t>Minimální reakční doba v případě incidentu kategorie C v pracovní den:</t>
  </si>
  <si>
    <t>Vámi nabízená maximální reakční doba v případě incidentu kategorie C v pracovní den:</t>
  </si>
  <si>
    <t>Minimální reakční doba v případě incidentu kategorie A mimo pracovní den:</t>
  </si>
  <si>
    <t>Vámi nabízená maximální reakční doba v případě incidentu kategorie A mimo pracovní den:</t>
  </si>
  <si>
    <t>Minimální reakční doba v případě incidentu kategorie B mimo pracovní den:</t>
  </si>
  <si>
    <t>Vámi nabízená maximální reakční doba v případě incidentu kategorie B mimo pracovní den:</t>
  </si>
  <si>
    <t>Minimální reakční doba v případě incidentu kategorie C mimo pracovní den:</t>
  </si>
  <si>
    <t>Vámi nabízená maximální reakční doba v případě incidentu kategorie C mimo pracovní den:</t>
  </si>
  <si>
    <t>Minimální  garantovaná doba pro vyřešení incidentu kategorie A v pracovní den:</t>
  </si>
  <si>
    <t>Vámi nabízená maximální garantovaná doba pro vyřešení incidentu kategorie A v pracovní den:</t>
  </si>
  <si>
    <t>Minimální  garantovaná doba pro vyřešení incidentu kategorie B v pracovní den:</t>
  </si>
  <si>
    <t>Vámi nabízená maximální garantovaná doba pro vyřešení incidentu kategorie B v pracovní den:</t>
  </si>
  <si>
    <t>Minimální  garantovaná doba pro vyřešení incidentu kategorie C v pracovní den:</t>
  </si>
  <si>
    <t>Vámi nabízená maximální garantovaná doba pro vyřešení incidentu kategorie C v pracovní den:</t>
  </si>
  <si>
    <t>Minimální  garantovaná doba pro vyřešení incidentu kategorie A mimo prac. den.</t>
  </si>
  <si>
    <t>Vámi nabízená maximální garantovaná doba pro vyřešení incidentu kategorie A mimo prac. den.</t>
  </si>
  <si>
    <t>Minimální  garantovaná doba pro vyřešení incidentu kategorie B mimo prac. den.</t>
  </si>
  <si>
    <t>Vámi nabízená maximální garantovaná doba pro vyřešení incidentu kategorie B mimo prac. den.</t>
  </si>
  <si>
    <t>Minimální  garantovaná doba pro vyřešení incidentu kategorie C mimo prac. den.</t>
  </si>
  <si>
    <t>Vámi nabízená maximální garantovaná doba pro vyřešení incidentu kategorie C mimo prac. den.</t>
  </si>
  <si>
    <t>Počet člověko-dní na rozvoj Znalostní báze</t>
  </si>
  <si>
    <t>Vámi nabízený počet člověko-dní na rozvoj Znalostní báze:</t>
  </si>
  <si>
    <t>Minimální počet člověko-dní na rozvoj Znalostní báze:</t>
  </si>
  <si>
    <t>Maximální počet člověko-dní na rozvoj Znalostní báze:</t>
  </si>
  <si>
    <t>Zobrazit detail</t>
  </si>
  <si>
    <t>Vámi dosažené celkové skóre je:</t>
  </si>
  <si>
    <t>Dosažené skóre v sekci:</t>
  </si>
  <si>
    <t>Dosažené skóre v oddílu:</t>
  </si>
  <si>
    <t>V sekci:</t>
  </si>
  <si>
    <t>Zpět k formuláři</t>
  </si>
  <si>
    <t>Zpět k výsledku hodnocení</t>
  </si>
  <si>
    <t>Číslo přílohy:</t>
  </si>
  <si>
    <t>Formulář nabídky pro výběrové řízení</t>
  </si>
  <si>
    <t>Úvodní stránka</t>
  </si>
  <si>
    <t>Maximální doba načtení stránky bude do 1 sekundy, u mobilních zařízení bude maximum 6 sekund na simulovaném EDGE připojení (170)</t>
  </si>
  <si>
    <t>Znalostní báze bude splňovat pravidla responzivního webu, bude optimalizována na všechna rozlišení. (173)</t>
  </si>
  <si>
    <t>Do ohraničeného pole zadejte, prosím, celkový počet poskytnutých člověko-dní (MD) na rozvoj aplikace. Minimální počet člověko-dní je 100, maximální počet člověko-dní je 1250.</t>
  </si>
  <si>
    <t>U každého popisu funkcionality vyberte , prosím, v ohraničeném poli jednu ze dvou možných odpovědí. Odpověď ANO znamená,  že poskytovaná služba v podobě Znalostní báze bude obsahovat uvedenou funkcionalitu. V případě odpovědi NE, služba nebude obsahovat uvedenou funkcionalitu. Lépe bude hodnocena nabídka s vyšším počtem splněních funkcionalit s prioritou 2 a 3.</t>
  </si>
  <si>
    <t>Maximální reakční doba v případě incidentu kategorie A v pracovní dobu:</t>
  </si>
  <si>
    <t>Maximální reakční doba v případě incidentu kategorie B v pracovní dobu:</t>
  </si>
  <si>
    <t>Maximální reakční doba v případě incidentu kategorie C v pracovní dobu:</t>
  </si>
  <si>
    <t>Maximální reakční doba v případě incidentu kategorie A mimo pracovní dobu:</t>
  </si>
  <si>
    <t>Maximální reakční doba v případě incidentu kategorie B mimo pracovní dobu:</t>
  </si>
  <si>
    <t>Maximální reakční doba v případě incidentu kategorie C mimo pracovní dobu:</t>
  </si>
  <si>
    <t>Maximální garantovaná doba pro vyřešení incidentu kategorie A v pracovní dobu:</t>
  </si>
  <si>
    <t>Maximální garantovaná doba pro vyřešení incidentu kategorie B v pracovní dobu:</t>
  </si>
  <si>
    <t>Maximální garantovaná doba pro vyřešení incidentu kategorie C v pracovní dobu:</t>
  </si>
  <si>
    <t>Maximální garantovaná doba pro vyřešení incidentu kategorie A mimo prac. dobu:</t>
  </si>
  <si>
    <t>Maximální garantovaná doba pro vyřešení incidentu kategorie B mimo prac. dobu:</t>
  </si>
  <si>
    <t>Maximální garantovaná doba pro vyřešení incidentu kategorie C mimo prac. dobu: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</si>
</sst>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0.00000"/>
    <numFmt numFmtId="165" formatCode="[$-F400]h:mm:ss\ AM/PM"/>
    <numFmt numFmtId="166" formatCode="0.0000000"/>
    <numFmt numFmtId="167" formatCode="0.0000"/>
    <numFmt numFmtId="168" formatCode="0.0000000000"/>
  </numFmts>
  <fonts count="13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7"/>
      <color rgb="FF164397"/>
      <name val="Bebas_neueregular"/>
    </font>
    <font>
      <u/>
      <sz val="11"/>
      <color theme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medium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borderId="0" fillId="0" fontId="0" numFmtId="0"/>
    <xf applyAlignment="0" applyFill="0" applyNumberFormat="0" applyProtection="0" borderId="1" fillId="0" fontId="1" numFmtId="0"/>
    <xf applyAlignment="0" applyFill="0" applyNumberFormat="0" applyProtection="0" borderId="2" fillId="0" fontId="2" numFmtId="0"/>
    <xf applyAlignment="0" applyFill="0" applyNumberFormat="0" applyProtection="0" borderId="3" fillId="0" fontId="3" numFmtId="0"/>
    <xf applyAlignment="0" applyBorder="0" applyFill="0" applyNumberFormat="0" applyProtection="0" borderId="0" fillId="0" fontId="5" numFmtId="0"/>
    <xf applyAlignment="0" applyBorder="0" applyFill="0" applyNumberFormat="0" applyProtection="0" borderId="0" fillId="0" fontId="3" numFmtId="0"/>
  </cellStyleXfs>
  <cellXfs count="146">
    <xf borderId="0" fillId="0" fontId="0" numFmtId="0" xfId="0"/>
    <xf applyAlignment="1" applyFont="1" borderId="0" fillId="0" fontId="4" numFmtId="0" xfId="0">
      <alignment vertical="center" wrapText="1"/>
    </xf>
    <xf borderId="1" fillId="0" fontId="1" numFmtId="0" xfId="1"/>
    <xf applyNumberFormat="1" borderId="0" fillId="0" fontId="0" numFmtId="20" xfId="0"/>
    <xf applyAlignment="1" borderId="0" fillId="0" fontId="5" numFmtId="0" xfId="4">
      <alignment horizontal="right"/>
    </xf>
    <xf applyAlignment="1" borderId="3" fillId="0" fontId="3" numFmtId="0" xfId="3">
      <alignment horizontal="left"/>
    </xf>
    <xf applyBorder="1" borderId="6" fillId="0" fontId="0" numFmtId="0" xfId="0"/>
    <xf applyAlignment="1" borderId="0" fillId="0" fontId="0" numFmtId="0" xfId="0">
      <alignment vertical="center"/>
    </xf>
    <xf applyFont="1" borderId="0" fillId="0" fontId="7" numFmtId="0" xfId="0"/>
    <xf applyAlignment="1" applyBorder="1" borderId="0" fillId="0" fontId="3" numFmtId="0" xfId="3">
      <alignment horizontal="left"/>
    </xf>
    <xf applyAlignment="1" borderId="0" fillId="0" fontId="0" numFmtId="0" xfId="0">
      <alignment horizontal="left" vertical="center"/>
    </xf>
    <xf applyAlignment="1" borderId="0" fillId="0" fontId="0" numFmtId="0" xfId="0">
      <alignment horizontal="right" vertical="center"/>
    </xf>
    <xf applyBorder="1" borderId="0" fillId="0" fontId="1" numFmtId="0" xfId="1"/>
    <xf applyNumberFormat="1" borderId="0" fillId="0" fontId="0" numFmtId="44" xfId="0"/>
    <xf applyAlignment="1" applyNumberFormat="1" borderId="0" fillId="0" fontId="0" numFmtId="164" xfId="0">
      <alignment horizontal="center" vertical="center"/>
    </xf>
    <xf applyAlignment="1" applyNumberFormat="1" borderId="0" fillId="0" fontId="0" numFmtId="2" xfId="0">
      <alignment horizontal="center" vertical="center"/>
    </xf>
    <xf applyBorder="1" applyNumberFormat="1" borderId="6" fillId="0" fontId="0" numFmtId="165" xfId="0"/>
    <xf applyNumberFormat="1" borderId="0" fillId="0" fontId="0" numFmtId="165" xfId="0"/>
    <xf applyBorder="1" borderId="12" fillId="0" fontId="0" numFmtId="0" xfId="0"/>
    <xf applyBorder="1" borderId="13" fillId="0" fontId="0" numFmtId="0" xfId="0"/>
    <xf applyBorder="1" borderId="15" fillId="0" fontId="0" numFmtId="0" xfId="0"/>
    <xf applyAlignment="1" applyBorder="1" borderId="0" fillId="0" fontId="0" numFmtId="0" xfId="0">
      <alignment horizontal="right"/>
    </xf>
    <xf applyBorder="1" borderId="0" fillId="0" fontId="0" numFmtId="0" xfId="0"/>
    <xf applyBorder="1" borderId="16" fillId="0" fontId="0" numFmtId="0" xfId="0"/>
    <xf applyBorder="1" borderId="17" fillId="0" fontId="0" numFmtId="0" xfId="0"/>
    <xf applyAlignment="1" applyBorder="1" borderId="0" fillId="0" fontId="0" numFmtId="0" xfId="0">
      <alignment horizontal="center"/>
    </xf>
    <xf applyAlignment="1" applyBorder="1" borderId="14" fillId="0" fontId="0" numFmtId="0" xfId="0">
      <alignment horizontal="center"/>
    </xf>
    <xf applyAlignment="1" applyBorder="1" borderId="10" fillId="0" fontId="0" numFmtId="0" xfId="0">
      <alignment horizontal="center"/>
    </xf>
    <xf applyAlignment="1" applyBorder="1" borderId="18" fillId="0" fontId="0" numFmtId="0" xfId="0">
      <alignment horizontal="center"/>
    </xf>
    <xf applyAlignment="1" applyBorder="1" borderId="13" fillId="0" fontId="0" numFmtId="0" xfId="0">
      <alignment horizontal="right"/>
    </xf>
    <xf applyAlignment="1" applyBorder="1" borderId="17" fillId="0" fontId="0" numFmtId="0" xfId="0">
      <alignment horizontal="right"/>
    </xf>
    <xf applyAlignment="1" applyBorder="1" applyNumberFormat="1" borderId="0" fillId="0" fontId="0" numFmtId="167" xfId="0">
      <alignment horizontal="right"/>
    </xf>
    <xf applyAlignment="1" applyBorder="1" applyFont="1" borderId="10" fillId="0" fontId="9" numFmtId="0" xfId="0">
      <alignment horizontal="center"/>
    </xf>
    <xf applyAlignment="1" applyBorder="1" applyFont="1" borderId="10" fillId="0" fontId="9" numFmtId="0" xfId="0"/>
    <xf applyAlignment="1" applyBorder="1" applyFont="1" borderId="0" fillId="0" fontId="4" numFmtId="0" xfId="0">
      <alignment horizontal="right" vertical="center" wrapText="1"/>
    </xf>
    <xf applyBorder="1" applyProtection="1" borderId="6" fillId="0" fontId="0" numFmtId="0" xfId="0">
      <protection locked="0"/>
    </xf>
    <xf applyBorder="1" applyNumberFormat="1" applyProtection="1" borderId="6" fillId="0" fontId="0" numFmtId="165" xfId="0">
      <protection locked="0"/>
    </xf>
    <xf applyAlignment="1" applyFont="1" borderId="0" fillId="0" fontId="4" numFmtId="0" xfId="0">
      <alignment vertical="center"/>
    </xf>
    <xf applyAlignment="1" borderId="0" fillId="0" fontId="0" numFmtId="0" xfId="0">
      <alignment horizontal="left"/>
    </xf>
    <xf applyAlignment="1" borderId="0" fillId="0" fontId="3" numFmtId="0" xfId="5">
      <alignment horizontal="right" vertical="center" wrapText="1"/>
    </xf>
    <xf applyAlignment="1" applyBorder="1" borderId="10" fillId="0" fontId="3" numFmtId="0" xfId="5">
      <alignment horizontal="right" vertical="center" wrapText="1"/>
    </xf>
    <xf applyAlignment="1" applyBorder="1" applyFont="1" applyProtection="1" borderId="20" fillId="0" fontId="4" numFmtId="0" xfId="0">
      <alignment horizontal="center" vertical="center" wrapText="1"/>
    </xf>
    <xf applyAlignment="1" applyBorder="1" applyFont="1" applyProtection="1" borderId="21" fillId="0" fontId="4" numFmtId="0" xfId="0">
      <alignment horizontal="center" vertical="center" wrapText="1"/>
    </xf>
    <xf applyAlignment="1" applyBorder="1" applyFont="1" borderId="0" fillId="0" fontId="7" numFmtId="0" xfId="0">
      <alignment horizontal="right" vertical="center" wrapText="1"/>
    </xf>
    <xf applyAlignment="1" applyProtection="1" borderId="0" fillId="0" fontId="5" numFmtId="0" xfId="4">
      <alignment horizontal="center" vertical="center"/>
      <protection locked="0"/>
    </xf>
    <xf applyAlignment="1" applyBorder="1" applyProtection="1" borderId="0" fillId="0" fontId="5" numFmtId="0" xfId="4">
      <alignment horizontal="center" vertical="center"/>
      <protection locked="0"/>
    </xf>
    <xf applyAlignment="1" borderId="2" fillId="0" fontId="2" numFmtId="0" xfId="2">
      <alignment horizontal="left"/>
    </xf>
    <xf applyAlignment="1" borderId="3" fillId="0" fontId="3" numFmtId="0" xfId="3">
      <alignment horizontal="left"/>
    </xf>
    <xf applyAlignment="1" applyBorder="1" borderId="0" fillId="0" fontId="3" numFmtId="0" xfId="3">
      <alignment horizontal="left"/>
    </xf>
    <xf applyAlignment="1" applyBorder="1" applyFont="1" borderId="4" fillId="0" fontId="6" numFmtId="0" xfId="0">
      <alignment horizontal="center" vertical="center" wrapText="1"/>
    </xf>
    <xf applyAlignment="1" applyFont="1" borderId="0" fillId="0" fontId="6" numFmtId="0" xfId="0">
      <alignment horizontal="center" vertical="center" wrapText="1"/>
    </xf>
    <xf applyAlignment="1" applyBorder="1" applyFont="1" applyProtection="1" borderId="7" fillId="0" fontId="7" numFmtId="0" xfId="0">
      <alignment horizontal="center" vertical="center"/>
      <protection locked="0"/>
    </xf>
    <xf applyAlignment="1" applyBorder="1" applyFont="1" applyProtection="1" borderId="9" fillId="0" fontId="7" numFmtId="0" xfId="0">
      <alignment horizontal="center" vertical="center"/>
      <protection locked="0"/>
    </xf>
    <xf applyAlignment="1" applyBorder="1" applyFont="1" borderId="0" fillId="0" fontId="6" numFmtId="0" xfId="0">
      <alignment horizontal="center" vertical="center" wrapText="1"/>
    </xf>
    <xf applyAlignment="1" applyBorder="1" applyFont="1" applyProtection="1" borderId="7" fillId="0" fontId="6" numFmtId="0" xfId="0">
      <alignment horizontal="center" vertical="center" wrapText="1"/>
      <protection locked="0"/>
    </xf>
    <xf applyAlignment="1" applyBorder="1" applyFont="1" applyProtection="1" borderId="9" fillId="0" fontId="6" numFmtId="0" xfId="0">
      <alignment horizontal="center" vertical="center" wrapText="1"/>
      <protection locked="0"/>
    </xf>
    <xf applyAlignment="1" applyBorder="1" applyFont="1" borderId="5" fillId="0" fontId="8" numFmtId="0" xfId="0">
      <alignment horizontal="right" vertical="center"/>
    </xf>
    <xf applyAlignment="1" applyBorder="1" applyFont="1" borderId="11" fillId="0" fontId="8" numFmtId="0" xfId="0">
      <alignment horizontal="right" vertical="center"/>
    </xf>
    <xf applyAlignment="1" applyFont="1" borderId="0" fillId="0" fontId="8" numFmtId="0" xfId="0">
      <alignment horizontal="right" vertical="center"/>
    </xf>
    <xf applyAlignment="1" applyBorder="1" applyFont="1" borderId="10" fillId="0" fontId="8" numFmtId="0" xfId="0">
      <alignment horizontal="right" vertical="center"/>
    </xf>
    <xf applyAlignment="1" applyBorder="1" applyFont="1" applyProtection="1" borderId="4" fillId="0" fontId="6" numFmtId="0" xfId="0">
      <alignment horizontal="center" vertical="center" wrapText="1"/>
    </xf>
    <xf applyAlignment="1" applyFont="1" applyProtection="1" borderId="0" fillId="0" fontId="6" numFmtId="0" xfId="0">
      <alignment horizontal="center" vertical="center" wrapText="1"/>
    </xf>
    <xf applyAlignment="1" applyBorder="1" applyProtection="1" borderId="7" fillId="0" fontId="0" numFmtId="0" xfId="0">
      <alignment horizontal="center"/>
      <protection locked="0"/>
    </xf>
    <xf applyAlignment="1" applyBorder="1" applyProtection="1" borderId="9" fillId="0" fontId="0" numFmtId="0" xfId="0">
      <alignment horizontal="center"/>
      <protection locked="0"/>
    </xf>
    <xf applyAlignment="1" applyBorder="1" applyNumberFormat="1" applyProtection="1" borderId="7" fillId="0" fontId="0" numFmtId="165" xfId="0">
      <alignment horizontal="center"/>
      <protection locked="0"/>
    </xf>
    <xf applyAlignment="1" applyBorder="1" applyNumberFormat="1" applyProtection="1" borderId="9" fillId="0" fontId="0" numFmtId="165" xfId="0">
      <alignment horizontal="center"/>
      <protection locked="0"/>
    </xf>
    <xf applyAlignment="1" applyBorder="1" applyFont="1" applyProtection="1" borderId="7" fillId="0" fontId="12" numFmtId="0" xfId="0">
      <alignment horizontal="center" vertical="center" wrapText="1"/>
      <protection locked="0"/>
    </xf>
    <xf applyAlignment="1" applyBorder="1" applyFont="1" applyProtection="1" borderId="8" fillId="0" fontId="12" numFmtId="0" xfId="0">
      <alignment horizontal="center" vertical="center" wrapText="1"/>
      <protection locked="0"/>
    </xf>
    <xf applyAlignment="1" applyBorder="1" applyFont="1" applyProtection="1" borderId="9" fillId="0" fontId="12" numFmtId="0" xfId="0">
      <alignment horizontal="center" vertical="center" wrapText="1"/>
      <protection locked="0"/>
    </xf>
    <xf applyAlignment="1" applyFont="1" borderId="0" fillId="0" fontId="4" numFmtId="0" xfId="0">
      <alignment horizontal="right" vertical="center" wrapText="1"/>
    </xf>
    <xf applyAlignment="1" borderId="0" fillId="0" fontId="5" numFmtId="0" xfId="4">
      <alignment horizontal="center" vertical="center"/>
    </xf>
    <xf applyAlignment="1" applyBorder="1" applyFont="1" applyNumberFormat="1" borderId="7" fillId="0" fontId="7" numFmtId="44" xfId="0">
      <alignment horizontal="center" vertical="center" wrapText="1"/>
    </xf>
    <xf applyAlignment="1" applyBorder="1" applyFont="1" applyNumberFormat="1" borderId="8" fillId="0" fontId="7" numFmtId="44" xfId="0">
      <alignment horizontal="center" vertical="center" wrapText="1"/>
    </xf>
    <xf applyAlignment="1" applyBorder="1" applyFont="1" applyNumberFormat="1" borderId="9" fillId="0" fontId="7" numFmtId="44" xfId="0">
      <alignment horizontal="center" vertical="center" wrapText="1"/>
    </xf>
    <xf applyAlignment="1" applyBorder="1" applyFont="1" borderId="7" fillId="0" fontId="7" numFmtId="0" xfId="0">
      <alignment horizontal="center" vertical="center"/>
    </xf>
    <xf applyAlignment="1" applyBorder="1" applyFont="1" borderId="9" fillId="0" fontId="7" numFmtId="0" xfId="0">
      <alignment horizontal="center" vertical="center"/>
    </xf>
    <xf applyAlignment="1" applyBorder="1" applyFont="1" borderId="7" fillId="0" fontId="6" numFmtId="0" xfId="0">
      <alignment horizontal="center" vertical="center" wrapText="1"/>
    </xf>
    <xf applyAlignment="1" applyBorder="1" applyFont="1" borderId="9" fillId="0" fontId="6" numFmtId="0" xfId="0">
      <alignment horizontal="center" vertical="center" wrapText="1"/>
    </xf>
    <xf applyAlignment="1" applyBorder="1" borderId="7" fillId="0" fontId="0" numFmtId="0" xfId="0">
      <alignment horizontal="center"/>
    </xf>
    <xf applyAlignment="1" applyBorder="1" borderId="9" fillId="0" fontId="0" numFmtId="0" xfId="0">
      <alignment horizontal="center"/>
    </xf>
    <xf applyAlignment="1" applyBorder="1" applyNumberFormat="1" borderId="7" fillId="0" fontId="0" numFmtId="165" xfId="0">
      <alignment horizontal="center"/>
    </xf>
    <xf applyAlignment="1" applyBorder="1" applyNumberFormat="1" borderId="9" fillId="0" fontId="0" numFmtId="165" xfId="0">
      <alignment horizontal="center"/>
    </xf>
    <xf applyAlignment="1" applyBorder="1" applyFont="1" borderId="7" fillId="0" fontId="7" numFmtId="0" xfId="0">
      <alignment horizontal="center" vertical="center" wrapText="1"/>
    </xf>
    <xf applyAlignment="1" applyBorder="1" applyFont="1" borderId="8" fillId="0" fontId="7" numFmtId="0" xfId="0">
      <alignment horizontal="center" vertical="center" wrapText="1"/>
    </xf>
    <xf applyAlignment="1" applyBorder="1" applyFont="1" borderId="9" fillId="0" fontId="7" numFmtId="0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borderId="0" fillId="0" fontId="0" numFmtId="0" xfId="0">
      <alignment horizontal="center" vertical="center"/>
    </xf>
    <xf applyAlignment="1" borderId="0" fillId="0" fontId="0" numFmtId="0" xfId="0">
      <alignment horizontal="right" vertical="center"/>
    </xf>
    <xf applyAlignment="1" applyNumberFormat="1" borderId="0" fillId="0" fontId="0" numFmtId="2" xfId="0">
      <alignment horizontal="center" vertical="center"/>
    </xf>
    <xf applyAlignment="1" applyNumberFormat="1" borderId="0" fillId="0" fontId="0" numFmtId="44" xfId="0">
      <alignment horizontal="center" vertical="center"/>
    </xf>
    <xf applyAlignment="1" applyNumberFormat="1" borderId="0" fillId="0" fontId="0" numFmtId="2" xfId="0">
      <alignment horizontal="center"/>
    </xf>
    <xf applyAlignment="1" borderId="0" fillId="0" fontId="0" numFmtId="0" xfId="0">
      <alignment horizontal="center"/>
    </xf>
    <xf applyAlignment="1" applyNumberFormat="1" borderId="0" fillId="0" fontId="0" numFmtId="165" xfId="0">
      <alignment horizontal="center" vertical="center"/>
    </xf>
    <xf applyAlignment="1" applyNumberFormat="1" borderId="0" fillId="0" fontId="0" numFmtId="164" xfId="0">
      <alignment horizontal="center" vertical="center"/>
    </xf>
    <xf applyAlignment="1" applyNumberFormat="1" borderId="0" fillId="0" fontId="0" numFmtId="0" xfId="0">
      <alignment horizontal="center" vertical="center"/>
    </xf>
    <xf applyAlignment="1" applyBorder="1" applyNumberFormat="1" borderId="0" fillId="0" fontId="1" numFmtId="167" xfId="1">
      <alignment horizontal="center" vertical="center"/>
    </xf>
    <xf applyAlignment="1" borderId="0" fillId="0" fontId="5" numFmtId="0" xfId="4">
      <alignment horizontal="right"/>
    </xf>
    <xf applyAlignment="1" borderId="0" fillId="0" fontId="5" numFmtId="0" xfId="4">
      <alignment horizontal="left"/>
    </xf>
    <xf applyAlignment="1" borderId="0" fillId="0" fontId="5" numFmtId="0" xfId="4">
      <alignment horizontal="center"/>
    </xf>
    <xf applyAlignment="1" applyBorder="1" applyFont="1" applyNumberFormat="1" borderId="19" fillId="0" fontId="9" numFmtId="2" xfId="0">
      <alignment horizontal="center" vertical="center"/>
    </xf>
    <xf applyAlignment="1" applyBorder="1" applyFont="1" applyNumberFormat="1" borderId="12" fillId="0" fontId="11" numFmtId="20" xfId="0">
      <alignment horizontal="right"/>
    </xf>
    <xf applyAlignment="1" applyBorder="1" applyFont="1" borderId="13" fillId="0" fontId="11" numFmtId="0" xfId="0">
      <alignment horizontal="right"/>
    </xf>
    <xf applyAlignment="1" applyBorder="1" applyFont="1" borderId="14" fillId="0" fontId="11" numFmtId="0" xfId="0">
      <alignment horizontal="right"/>
    </xf>
    <xf applyAlignment="1" applyBorder="1" applyFont="1" applyNumberFormat="1" borderId="16" fillId="0" fontId="11" numFmtId="20" xfId="0">
      <alignment horizontal="right"/>
    </xf>
    <xf applyAlignment="1" applyBorder="1" applyFont="1" borderId="17" fillId="0" fontId="11" numFmtId="0" xfId="0">
      <alignment horizontal="right"/>
    </xf>
    <xf applyAlignment="1" applyBorder="1" applyFont="1" borderId="18" fillId="0" fontId="11" numFmtId="0" xfId="0">
      <alignment horizontal="right"/>
    </xf>
    <xf applyAlignment="1" applyBorder="1" borderId="17" fillId="0" fontId="5" numFmtId="0" xfId="4">
      <alignment horizontal="center" wrapText="1"/>
    </xf>
    <xf applyAlignment="1" applyBorder="1" applyFont="1" borderId="0" fillId="0" fontId="4" numFmtId="0" xfId="0">
      <alignment horizontal="right" vertical="center" wrapText="1"/>
    </xf>
    <xf applyAlignment="1" applyBorder="1" borderId="17" fillId="0" fontId="5" numFmtId="0" xfId="4">
      <alignment horizontal="center"/>
    </xf>
    <xf applyAlignment="1" applyBorder="1" applyNumberFormat="1" borderId="7" fillId="0" fontId="0" numFmtId="165" xfId="0">
      <alignment horizontal="right"/>
    </xf>
    <xf applyAlignment="1" applyBorder="1" applyNumberFormat="1" borderId="8" fillId="0" fontId="0" numFmtId="165" xfId="0">
      <alignment horizontal="right"/>
    </xf>
    <xf applyAlignment="1" applyBorder="1" applyNumberFormat="1" borderId="9" fillId="0" fontId="0" numFmtId="165" xfId="0">
      <alignment horizontal="right"/>
    </xf>
    <xf applyAlignment="1" applyBorder="1" applyFont="1" applyNumberFormat="1" borderId="7" fillId="0" fontId="10" numFmtId="2" xfId="0">
      <alignment horizontal="right"/>
    </xf>
    <xf applyAlignment="1" applyBorder="1" applyFont="1" applyNumberFormat="1" borderId="8" fillId="0" fontId="10" numFmtId="2" xfId="0">
      <alignment horizontal="right"/>
    </xf>
    <xf applyAlignment="1" applyBorder="1" applyFont="1" applyNumberFormat="1" borderId="9" fillId="0" fontId="10" numFmtId="2" xfId="0">
      <alignment horizontal="right"/>
    </xf>
    <xf applyAlignment="1" applyBorder="1" applyNumberFormat="1" borderId="7" fillId="0" fontId="0" numFmtId="2" xfId="0">
      <alignment horizontal="right"/>
    </xf>
    <xf applyAlignment="1" applyBorder="1" applyNumberFormat="1" borderId="8" fillId="0" fontId="0" numFmtId="2" xfId="0">
      <alignment horizontal="right"/>
    </xf>
    <xf applyAlignment="1" applyBorder="1" applyNumberFormat="1" borderId="9" fillId="0" fontId="0" numFmtId="2" xfId="0">
      <alignment horizontal="right"/>
    </xf>
    <xf applyAlignment="1" applyBorder="1" borderId="7" fillId="0" fontId="0" numFmtId="0" xfId="0">
      <alignment horizontal="right"/>
    </xf>
    <xf applyAlignment="1" applyBorder="1" borderId="8" fillId="0" fontId="0" numFmtId="0" xfId="0">
      <alignment horizontal="right"/>
    </xf>
    <xf applyAlignment="1" applyBorder="1" borderId="9" fillId="0" fontId="0" numFmtId="0" xfId="0">
      <alignment horizontal="right"/>
    </xf>
    <xf applyAlignment="1" applyBorder="1" applyFont="1" borderId="15" fillId="0" fontId="11" numFmtId="0" xfId="0">
      <alignment horizontal="right"/>
    </xf>
    <xf applyAlignment="1" applyBorder="1" applyFont="1" borderId="0" fillId="0" fontId="11" numFmtId="0" xfId="0">
      <alignment horizontal="right"/>
    </xf>
    <xf applyAlignment="1" applyBorder="1" applyFont="1" borderId="10" fillId="0" fontId="11" numFmtId="0" xfId="0">
      <alignment horizontal="right"/>
    </xf>
    <xf applyAlignment="1" applyBorder="1" applyFont="1" borderId="12" fillId="0" fontId="11" numFmtId="0" xfId="0">
      <alignment horizontal="right"/>
    </xf>
    <xf applyAlignment="1" applyBorder="1" applyNumberFormat="1" borderId="7" fillId="0" fontId="0" numFmtId="44" xfId="0">
      <alignment horizontal="right"/>
    </xf>
    <xf applyAlignment="1" applyBorder="1" applyFont="1" borderId="16" fillId="0" fontId="11" numFmtId="0" xfId="0">
      <alignment horizontal="right"/>
    </xf>
    <xf applyAlignment="1" applyBorder="1" applyFont="1" applyNumberFormat="1" borderId="15" fillId="0" fontId="11" numFmtId="1" xfId="0">
      <alignment horizontal="right"/>
    </xf>
    <xf applyAlignment="1" applyBorder="1" applyFont="1" applyNumberFormat="1" borderId="0" fillId="0" fontId="11" numFmtId="1" xfId="0">
      <alignment horizontal="right"/>
    </xf>
    <xf applyAlignment="1" applyBorder="1" applyFont="1" applyNumberFormat="1" borderId="10" fillId="0" fontId="11" numFmtId="1" xfId="0">
      <alignment horizontal="right"/>
    </xf>
    <xf applyAlignment="1" applyBorder="1" applyFont="1" applyNumberFormat="1" borderId="15" fillId="0" fontId="11" numFmtId="20" xfId="0">
      <alignment horizontal="right"/>
    </xf>
    <xf applyAlignment="1" applyBorder="1" applyNumberFormat="1" borderId="7" fillId="0" fontId="0" numFmtId="168" xfId="0">
      <alignment horizontal="right"/>
    </xf>
    <xf applyAlignment="1" applyBorder="1" applyNumberFormat="1" borderId="8" fillId="0" fontId="0" numFmtId="168" xfId="0">
      <alignment horizontal="right"/>
    </xf>
    <xf applyAlignment="1" applyBorder="1" applyNumberFormat="1" borderId="9" fillId="0" fontId="0" numFmtId="168" xfId="0">
      <alignment horizontal="right"/>
    </xf>
    <xf applyAlignment="1" applyBorder="1" applyFont="1" applyNumberFormat="1" borderId="16" fillId="0" fontId="11" numFmtId="44" xfId="0">
      <alignment horizontal="right"/>
    </xf>
    <xf applyAlignment="1" applyBorder="1" applyFont="1" applyNumberFormat="1" borderId="17" fillId="0" fontId="11" numFmtId="44" xfId="0">
      <alignment horizontal="right"/>
    </xf>
    <xf applyAlignment="1" applyBorder="1" applyFont="1" applyNumberFormat="1" borderId="18" fillId="0" fontId="11" numFmtId="44" xfId="0">
      <alignment horizontal="right"/>
    </xf>
    <xf applyAlignment="1" applyBorder="1" applyNumberFormat="1" borderId="7" fillId="0" fontId="0" numFmtId="166" xfId="0">
      <alignment horizontal="right"/>
    </xf>
    <xf applyAlignment="1" applyBorder="1" applyNumberFormat="1" borderId="8" fillId="0" fontId="0" numFmtId="166" xfId="0">
      <alignment horizontal="right"/>
    </xf>
    <xf applyAlignment="1" applyBorder="1" applyNumberFormat="1" borderId="9" fillId="0" fontId="0" numFmtId="166" xfId="0">
      <alignment horizontal="right"/>
    </xf>
    <xf applyAlignment="1" applyBorder="1" applyFont="1" applyNumberFormat="1" borderId="15" fillId="0" fontId="11" numFmtId="44" xfId="0">
      <alignment horizontal="right"/>
    </xf>
    <xf applyAlignment="1" applyBorder="1" applyFont="1" applyNumberFormat="1" borderId="0" fillId="0" fontId="11" numFmtId="44" xfId="0">
      <alignment horizontal="right"/>
    </xf>
    <xf applyAlignment="1" applyBorder="1" applyFont="1" applyNumberFormat="1" borderId="10" fillId="0" fontId="11" numFmtId="44" xfId="0">
      <alignment horizontal="right"/>
    </xf>
    <xf applyAlignment="1" applyBorder="1" applyNumberFormat="1" borderId="7" fillId="0" fontId="0" numFmtId="167" xfId="0">
      <alignment horizontal="right"/>
    </xf>
    <xf applyAlignment="1" applyBorder="1" applyNumberFormat="1" borderId="8" fillId="0" fontId="0" numFmtId="167" xfId="0">
      <alignment horizontal="right"/>
    </xf>
    <xf applyAlignment="1" applyBorder="1" applyNumberFormat="1" borderId="9" fillId="0" fontId="0" numFmtId="167" xfId="0">
      <alignment horizontal="right"/>
    </xf>
  </cellXfs>
  <cellStyles count="6">
    <cellStyle builtinId="8" name="Hypertextový odkaz" xfId="4"/>
    <cellStyle builtinId="16" name="Nadpis 1" xfId="1"/>
    <cellStyle builtinId="17" name="Nadpis 2" xfId="2"/>
    <cellStyle builtinId="18" name="Nadpis 3" xfId="3"/>
    <cellStyle builtinId="19" name="Nadpis 4" xfId="5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worksheets/sheet15.xml" Type="http://schemas.openxmlformats.org/officeDocument/2006/relationships/worksheet"/>
<Relationship Id="rId16" Target="worksheets/sheet16.xml" Type="http://schemas.openxmlformats.org/officeDocument/2006/relationships/worksheet"/>
<Relationship Id="rId17" Target="worksheets/sheet17.xml" Type="http://schemas.openxmlformats.org/officeDocument/2006/relationships/worksheet"/>
<Relationship Id="rId18" Target="worksheets/sheet18.xml" Type="http://schemas.openxmlformats.org/officeDocument/2006/relationships/worksheet"/>
<Relationship Id="rId19" Target="worksheets/sheet19.xml" Type="http://schemas.openxmlformats.org/officeDocument/2006/relationships/worksheet"/>
<Relationship Id="rId2" Target="worksheets/sheet2.xml" Type="http://schemas.openxmlformats.org/officeDocument/2006/relationships/worksheet"/>
<Relationship Id="rId20" Target="worksheets/sheet20.xml" Type="http://schemas.openxmlformats.org/officeDocument/2006/relationships/worksheet"/>
<Relationship Id="rId21" Target="worksheets/sheet21.xml" Type="http://schemas.openxmlformats.org/officeDocument/2006/relationships/worksheet"/>
<Relationship Id="rId22" Target="theme/theme1.xml" Type="http://schemas.openxmlformats.org/officeDocument/2006/relationships/theme"/>
<Relationship Id="rId23" Target="styles.xml" Type="http://schemas.openxmlformats.org/officeDocument/2006/relationships/styles"/>
<Relationship Id="rId24" Target="sharedStrings.xml" Type="http://schemas.openxmlformats.org/officeDocument/2006/relationships/sharedStrings"/>
<Relationship Id="rId25" Target="calcChain.xml" Type="http://schemas.openxmlformats.org/officeDocument/2006/relationships/calcChain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2" Target="#SEKCE_1!C6" Type="http://schemas.openxmlformats.org/officeDocument/2006/relationships/hyperlink"/>
<Relationship Id="rId3" Target="#Vyhodnocen%C3%AD!A1" Type="http://schemas.openxmlformats.org/officeDocument/2006/relationships/hyperlink"/>
<Relationship Id="rId4" Target="../media/image2.jpeg" Type="http://schemas.openxmlformats.org/officeDocument/2006/relationships/image"/>
</Relationships>

</file>

<file path=xl/drawings/_rels/drawing10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2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3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4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5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6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7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8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9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2" Target="#SEKCE_1!A1" Type="http://schemas.openxmlformats.org/officeDocument/2006/relationships/hyperlink"/>
</Relationships>

</file>

<file path=xl/drawings/_rels/drawing2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20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5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6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7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8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9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19050</xdr:colOff>
      <xdr:row>5</xdr:row>
      <xdr:rowOff>0</xdr:rowOff>
    </xdr:from>
    <xdr:to>
      <xdr:col>3</xdr:col>
      <xdr:colOff>142875</xdr:colOff>
      <xdr:row>9</xdr:row>
      <xdr:rowOff>38100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525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171450</xdr:colOff>
      <xdr:row>13</xdr:row>
      <xdr:rowOff>9525</xdr:rowOff>
    </xdr:from>
    <xdr:to>
      <xdr:col>9</xdr:col>
      <xdr:colOff>171450</xdr:colOff>
      <xdr:row>14</xdr:row>
      <xdr:rowOff>19050</xdr:rowOff>
    </xdr:to>
    <xdr:sp fLocksText="0" macro="" textlink="">
      <xdr:nvSpPr>
        <xdr:cNvPr id="3" name="Obdélník 2">
          <a:hlinkClick xmlns:r="http://schemas.openxmlformats.org/officeDocument/2006/relationships" r:id="rId2"/>
        </xdr:cNvPr>
        <xdr:cNvSpPr/>
      </xdr:nvSpPr>
      <xdr:spPr>
        <a:xfrm>
          <a:off x="3829050" y="2266950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 fLocksWithSheet="0"/>
  </xdr:twoCellAnchor>
  <xdr:twoCellAnchor>
    <xdr:from>
      <xdr:col>8</xdr:col>
      <xdr:colOff>200025</xdr:colOff>
      <xdr:row>14</xdr:row>
      <xdr:rowOff>0</xdr:rowOff>
    </xdr:from>
    <xdr:to>
      <xdr:col>9</xdr:col>
      <xdr:colOff>200025</xdr:colOff>
      <xdr:row>15</xdr:row>
      <xdr:rowOff>9525</xdr:rowOff>
    </xdr:to>
    <xdr:sp fLocksText="0" macro="" textlink="">
      <xdr:nvSpPr>
        <xdr:cNvPr id="4" name="Obdélník 3">
          <a:hlinkClick xmlns:r="http://schemas.openxmlformats.org/officeDocument/2006/relationships" r:id="rId3"/>
        </xdr:cNvPr>
        <xdr:cNvSpPr/>
      </xdr:nvSpPr>
      <xdr:spPr>
        <a:xfrm>
          <a:off x="3857625" y="2447925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r>
            <a:rPr lang="cs-CZ" sz="1100"/>
            <a:t>;</a:t>
          </a:r>
          <a:endParaRPr lang="en-GB" sz="1100"/>
        </a:p>
      </xdr:txBody>
    </xdr:sp>
    <xdr:clientData fLocksWithSheet="0"/>
  </xdr:twoCellAnchor>
  <xdr:twoCellAnchor>
    <xdr:from>
      <xdr:col>1</xdr:col>
      <xdr:colOff>0</xdr:colOff>
      <xdr:row>1</xdr:row>
      <xdr:rowOff>9525</xdr:rowOff>
    </xdr:from>
    <xdr:to>
      <xdr:col>9</xdr:col>
      <xdr:colOff>0</xdr:colOff>
      <xdr:row>3</xdr:row>
      <xdr:rowOff>180975</xdr:rowOff>
    </xdr:to>
    <xdr:pic>
      <xdr:nvPicPr>
        <xdr:cNvPr descr="image002" id="6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025"/>
          <a:ext cx="518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2</xdr:row>
      <xdr:rowOff>0</xdr:rowOff>
    </xdr:from>
    <xdr:to>
      <xdr:col>3</xdr:col>
      <xdr:colOff>200025</xdr:colOff>
      <xdr:row>5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76200</xdr:colOff>
      <xdr:row>2</xdr:row>
      <xdr:rowOff>28575</xdr:rowOff>
    </xdr:from>
    <xdr:to>
      <xdr:col>3</xdr:col>
      <xdr:colOff>276225</xdr:colOff>
      <xdr:row>5</xdr:row>
      <xdr:rowOff>171450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09575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2</xdr:row>
      <xdr:rowOff>0</xdr:rowOff>
    </xdr:from>
    <xdr:to>
      <xdr:col>3</xdr:col>
      <xdr:colOff>200025</xdr:colOff>
      <xdr:row>5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11</xdr:row>
      <xdr:rowOff>9525</xdr:rowOff>
    </xdr:from>
    <xdr:to>
      <xdr:col>7</xdr:col>
      <xdr:colOff>171450</xdr:colOff>
      <xdr:row>12</xdr:row>
      <xdr:rowOff>19050</xdr:rowOff>
    </xdr:to>
    <xdr:sp macro="" textlink="">
      <xdr:nvSpPr>
        <xdr:cNvPr id="3" name="Obdélník 2">
          <a:hlinkClick xmlns:r="http://schemas.openxmlformats.org/officeDocument/2006/relationships" r:id="rId2"/>
        </xdr:cNvPr>
        <xdr:cNvSpPr/>
      </xdr:nvSpPr>
      <xdr:spPr>
        <a:xfrm>
          <a:off x="3829050" y="2266950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200025</xdr:colOff>
      <xdr:row>12</xdr:row>
      <xdr:rowOff>0</xdr:rowOff>
    </xdr:from>
    <xdr:to>
      <xdr:col>7</xdr:col>
      <xdr:colOff>200025</xdr:colOff>
      <xdr:row>13</xdr:row>
      <xdr:rowOff>9525</xdr:rowOff>
    </xdr:to>
    <xdr:sp macro="" textlink="">
      <xdr:nvSpPr>
        <xdr:cNvPr id="4" name="Obdélník 3">
          <a:hlinkClick xmlns:r="http://schemas.openxmlformats.org/officeDocument/2006/relationships" r:id="rId2"/>
        </xdr:cNvPr>
        <xdr:cNvSpPr/>
      </xdr:nvSpPr>
      <xdr:spPr>
        <a:xfrm>
          <a:off x="3857625" y="2447925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142875</xdr:colOff>
      <xdr:row>0</xdr:row>
      <xdr:rowOff>19050</xdr:rowOff>
    </xdr:from>
    <xdr:to>
      <xdr:col>8</xdr:col>
      <xdr:colOff>400050</xdr:colOff>
      <xdr:row>3</xdr:row>
      <xdr:rowOff>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5133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a="http://schemas.openxmlformats.org/drawingml/2006/main" xmlns:xdr="http://schemas.openxmlformats.org/drawingml/2006/spreadsheetDrawing">
  <xdr:twoCellAnchor editAs="oneCell">
    <xdr:from>
      <xdr:col>2</xdr:col>
      <xdr:colOff>100853</xdr:colOff>
      <xdr:row>1</xdr:row>
      <xdr:rowOff>0</xdr:rowOff>
    </xdr:from>
    <xdr:to>
      <xdr:col>3</xdr:col>
      <xdr:colOff>914960</xdr:colOff>
      <xdr:row>5</xdr:row>
      <xdr:rowOff>38100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1" y="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228600</xdr:colOff>
      <xdr:row>0</xdr:row>
      <xdr:rowOff>19050</xdr:rowOff>
    </xdr:from>
    <xdr:to>
      <xdr:col>8</xdr:col>
      <xdr:colOff>352425</xdr:colOff>
      <xdr:row>3</xdr:row>
      <xdr:rowOff>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5000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200025</xdr:colOff>
      <xdr:row>1</xdr:row>
      <xdr:rowOff>57150</xdr:rowOff>
    </xdr:from>
    <xdr:to>
      <xdr:col>8</xdr:col>
      <xdr:colOff>457200</xdr:colOff>
      <xdr:row>4</xdr:row>
      <xdr:rowOff>38100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47650"/>
          <a:ext cx="5133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7" name="Obrázek 6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8" name="Obrázek 7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7" name="Obrázek 6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8" name="Obrázek 7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10.xml.rels><?xml version="1.0" encoding="UTF-8" standalone="yes"?>
<Relationships xmlns="http://schemas.openxmlformats.org/package/2006/relationships">
<Relationship Id="rId1" Target="../printerSettings/printerSettings10.bin" Type="http://schemas.openxmlformats.org/officeDocument/2006/relationships/printerSettings"/>
<Relationship Id="rId2" Target="../drawings/drawing10.xml" Type="http://schemas.openxmlformats.org/officeDocument/2006/relationships/drawing"/>
</Relationships>

</file>

<file path=xl/worksheets/_rels/sheet11.xml.rels><?xml version="1.0" encoding="UTF-8" standalone="yes"?>
<Relationships xmlns="http://schemas.openxmlformats.org/package/2006/relationships">
<Relationship Id="rId1" Target="../printerSettings/printerSettings11.bin" Type="http://schemas.openxmlformats.org/officeDocument/2006/relationships/printerSettings"/>
<Relationship Id="rId2" Target="../drawings/drawing11.xml" Type="http://schemas.openxmlformats.org/officeDocument/2006/relationships/drawing"/>
</Relationships>

</file>

<file path=xl/worksheets/_rels/sheet12.xml.rels><?xml version="1.0" encoding="UTF-8" standalone="yes"?>
<Relationships xmlns="http://schemas.openxmlformats.org/package/2006/relationships">
<Relationship Id="rId1" Target="../printerSettings/printerSettings12.bin" Type="http://schemas.openxmlformats.org/officeDocument/2006/relationships/printerSettings"/>
<Relationship Id="rId2" Target="../drawings/drawing12.xml" Type="http://schemas.openxmlformats.org/officeDocument/2006/relationships/drawing"/>
</Relationships>

</file>

<file path=xl/worksheets/_rels/sheet13.xml.rels><?xml version="1.0" encoding="UTF-8" standalone="yes"?>
<Relationships xmlns="http://schemas.openxmlformats.org/package/2006/relationships">
<Relationship Id="rId1" Target="../printerSettings/printerSettings13.bin" Type="http://schemas.openxmlformats.org/officeDocument/2006/relationships/printerSettings"/>
<Relationship Id="rId2" Target="../drawings/drawing13.xml" Type="http://schemas.openxmlformats.org/officeDocument/2006/relationships/drawing"/>
</Relationships>

</file>

<file path=xl/worksheets/_rels/sheet14.xml.rels><?xml version="1.0" encoding="UTF-8" standalone="yes"?>
<Relationships xmlns="http://schemas.openxmlformats.org/package/2006/relationships">
<Relationship Id="rId1" Target="../printerSettings/printerSettings14.bin" Type="http://schemas.openxmlformats.org/officeDocument/2006/relationships/printerSettings"/>
<Relationship Id="rId2" Target="../drawings/drawing14.xml" Type="http://schemas.openxmlformats.org/officeDocument/2006/relationships/drawing"/>
</Relationships>

</file>

<file path=xl/worksheets/_rels/sheet15.xml.rels><?xml version="1.0" encoding="UTF-8" standalone="yes"?>
<Relationships xmlns="http://schemas.openxmlformats.org/package/2006/relationships">
<Relationship Id="rId1" Target="../printerSettings/printerSettings15.bin" Type="http://schemas.openxmlformats.org/officeDocument/2006/relationships/printerSettings"/>
<Relationship Id="rId2" Target="../drawings/drawing15.xml" Type="http://schemas.openxmlformats.org/officeDocument/2006/relationships/drawing"/>
</Relationships>

</file>

<file path=xl/worksheets/_rels/sheet16.xml.rels><?xml version="1.0" encoding="UTF-8" standalone="yes"?>
<Relationships xmlns="http://schemas.openxmlformats.org/package/2006/relationships">
<Relationship Id="rId1" Target="../printerSettings/printerSettings16.bin" Type="http://schemas.openxmlformats.org/officeDocument/2006/relationships/printerSettings"/>
<Relationship Id="rId2" Target="../drawings/drawing16.xml" Type="http://schemas.openxmlformats.org/officeDocument/2006/relationships/drawing"/>
</Relationships>

</file>

<file path=xl/worksheets/_rels/sheet17.xml.rels><?xml version="1.0" encoding="UTF-8" standalone="yes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yes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20.xml.rels><?xml version="1.0" encoding="UTF-8" standalone="yes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1.xml.rels><?xml version="1.0" encoding="UTF-8" standalone="yes"?>
<Relationships xmlns="http://schemas.openxmlformats.org/package/2006/relationships">
<Relationship Id="rId1" Target="../printerSettings/printerSettings17.bin" Type="http://schemas.openxmlformats.org/officeDocument/2006/relationships/printerSettings"/>
<Relationship Id="rId2" Target="../drawings/drawing20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5.xml" Type="http://schemas.openxmlformats.org/officeDocument/2006/relationships/drawing"/>
</Relationships>

</file>

<file path=xl/worksheets/_rels/sheet6.xml.rels><?xml version="1.0" encoding="UTF-8" standalone="yes"?>
<Relationships xmlns="http://schemas.openxmlformats.org/package/2006/relationships">
<Relationship Id="rId1" Target="../printerSettings/printerSettings6.bin" Type="http://schemas.openxmlformats.org/officeDocument/2006/relationships/printerSettings"/>
<Relationship Id="rId2" Target="../drawings/drawing6.xml" Type="http://schemas.openxmlformats.org/officeDocument/2006/relationships/drawing"/>
</Relationships>

</file>

<file path=xl/worksheets/_rels/sheet7.xml.rels><?xml version="1.0" encoding="UTF-8" standalone="yes"?>
<Relationships xmlns="http://schemas.openxmlformats.org/package/2006/relationships">
<Relationship Id="rId1" Target="../printerSettings/printerSettings7.bin" Type="http://schemas.openxmlformats.org/officeDocument/2006/relationships/printerSettings"/>
<Relationship Id="rId2" Target="../drawings/drawing7.xml" Type="http://schemas.openxmlformats.org/officeDocument/2006/relationships/drawing"/>
</Relationships>

</file>

<file path=xl/worksheets/_rels/sheet8.xml.rels><?xml version="1.0" encoding="UTF-8" standalone="yes"?>
<Relationships xmlns="http://schemas.openxmlformats.org/package/2006/relationships">
<Relationship Id="rId1" Target="../printerSettings/printerSettings8.bin" Type="http://schemas.openxmlformats.org/officeDocument/2006/relationships/printerSettings"/>
<Relationship Id="rId2" Target="../drawings/drawing8.xml" Type="http://schemas.openxmlformats.org/officeDocument/2006/relationships/drawing"/>
</Relationships>

</file>

<file path=xl/worksheets/_rels/sheet9.xml.rels><?xml version="1.0" encoding="UTF-8" standalone="yes"?>
<Relationships xmlns="http://schemas.openxmlformats.org/package/2006/relationships">
<Relationship Id="rId1" Target="../printerSettings/printerSettings9.bin" Type="http://schemas.openxmlformats.org/officeDocument/2006/relationships/printerSettings"/>
<Relationship Id="rId2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"/>
  <dimension ref="A1:O16"/>
  <sheetViews>
    <sheetView showGridLines="0" showRowColHeaders="0" tabSelected="1" workbookViewId="0" zoomScaleNormal="100"/>
  </sheetViews>
  <sheetFormatPr defaultColWidth="0" defaultRowHeight="15" zeroHeight="1"/>
  <cols>
    <col min="1" max="1" customWidth="true" width="7.42578125" collapsed="false"/>
    <col min="2" max="9" customWidth="true" width="9.7109375" collapsed="false"/>
    <col min="10" max="10" customWidth="true" width="6.85546875" collapsed="false"/>
    <col min="11" max="15" customWidth="true" hidden="true" width="0.0" collapsed="false"/>
    <col min="16" max="16384" hidden="true" width="9.140625" collapsed="false"/>
  </cols>
  <sheetData>
    <row r="1" spans="2:9"/>
    <row r="2" spans="2:9"/>
    <row r="3" spans="2:9"/>
    <row r="4" spans="2:9"/>
    <row customHeight="1" ht="15" r="5" spans="2:9">
      <c r="C5" s="1"/>
      <c r="D5" s="1"/>
      <c r="E5" s="1"/>
      <c r="F5" s="1"/>
      <c r="G5" s="1"/>
      <c r="H5" s="1"/>
      <c r="I5" s="1"/>
    </row>
    <row customHeight="1" ht="15" r="6" spans="2:9">
      <c r="C6" s="1"/>
      <c r="D6" s="1"/>
      <c r="E6" s="1"/>
      <c r="F6" s="1"/>
    </row>
    <row customHeight="1" ht="15" r="7" spans="2:9">
      <c r="C7" s="1"/>
      <c r="D7" s="1"/>
      <c r="E7" s="1"/>
      <c r="F7" s="1"/>
      <c r="G7" s="39" t="s">
        <v>157</v>
      </c>
      <c r="H7" s="40"/>
      <c r="I7" s="41">
        <v>6</v>
      </c>
    </row>
    <row customHeight="1" ht="15" r="8" spans="2:9">
      <c r="C8" s="1"/>
      <c r="D8" s="1"/>
      <c r="E8" s="1"/>
      <c r="F8" s="1"/>
      <c r="G8" s="39"/>
      <c r="H8" s="40"/>
      <c r="I8" s="42"/>
    </row>
    <row r="9" spans="2:9"/>
    <row r="10" spans="2:9"/>
    <row ht="20.25" r="11" spans="2:9" thickBot="1">
      <c r="B11" s="2" t="s">
        <v>1</v>
      </c>
      <c r="C11" s="2"/>
      <c r="D11" s="2"/>
      <c r="E11" s="2"/>
      <c r="F11" s="2"/>
      <c r="G11" s="2"/>
      <c r="H11" s="2"/>
      <c r="I11" s="2"/>
    </row>
    <row ht="15.75" r="12" spans="2:9" thickTop="1"/>
    <row r="13" spans="2:9"/>
    <row r="14" spans="2:9">
      <c r="B14">
        <v>1</v>
      </c>
      <c r="C14" s="38" t="s">
        <v>158</v>
      </c>
      <c r="D14" s="38"/>
      <c r="E14" s="38"/>
      <c r="F14" s="38"/>
      <c r="G14" s="38"/>
      <c r="H14" s="38"/>
      <c r="I14" s="4" t="s">
        <v>2</v>
      </c>
    </row>
    <row r="15" spans="2:9">
      <c r="C15" s="38"/>
      <c r="D15" s="38"/>
      <c r="E15" s="38"/>
      <c r="F15" s="38"/>
      <c r="G15" s="38"/>
      <c r="H15" s="38"/>
      <c r="I15" s="4"/>
    </row>
    <row r="16" spans="2:9"/>
  </sheetData>
  <sheetProtection algorithmName="SHA-512" hashValue="XY+wRNll5y/cWgCcvIu8kN3zvoN6L5WxsMUOrB380N+C5xHWpV1d540ut1XyD6kTc7nDVrsZjU19zxF0HvYCXw==" objects="1" saltValue="aHcw8F4kgaY3J7cznalKXA==" scenarios="1" sheet="1" spinCount="100000"/>
  <mergeCells count="4">
    <mergeCell ref="C14:H14"/>
    <mergeCell ref="C15:H15"/>
    <mergeCell ref="G7:H8"/>
    <mergeCell ref="I7:I8"/>
  </mergeCells>
  <hyperlinks>
    <hyperlink display="zde" location="SEKCE_1!A1" ref="I14"/>
  </hyperlinks>
  <pageMargins bottom="0.74803149606299213" footer="0.31496062992125984" header="0.31496062992125984" left="0.19685039370078741" right="0.19685039370078741" top="0.74803149606299213"/>
  <pageSetup orientation="portrait" paperSize="9" r:id="rId1"/>
  <drawing r:id="rId2"/>
</worksheet>
</file>

<file path=xl/worksheets/sheet1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1"/>
  <dimension ref="B2:H16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customHeight="1" ht="15.75" r="8" spans="2:8" thickBot="1">
      <c r="B8" s="46" t="s">
        <v>19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21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r="12" spans="2:8">
      <c r="B12" s="9" t="s">
        <v>20</v>
      </c>
      <c r="C12" s="9"/>
      <c r="D12" s="9"/>
      <c r="E12" s="9"/>
      <c r="F12" s="9"/>
      <c r="G12" s="9"/>
      <c r="H12" s="9"/>
    </row>
    <row customHeight="1" ht="35.1" r="13" spans="2:8">
      <c r="B13" s="71">
        <v>0</v>
      </c>
      <c r="C13" s="72"/>
      <c r="D13" s="72"/>
      <c r="E13" s="72"/>
      <c r="F13" s="72"/>
      <c r="G13" s="72"/>
      <c r="H13" s="73"/>
    </row>
    <row r="15" spans="2:8">
      <c r="D15" s="70" t="s">
        <v>53</v>
      </c>
      <c r="E15" s="70"/>
      <c r="G15" s="70" t="s">
        <v>18</v>
      </c>
      <c r="H15" s="70"/>
    </row>
    <row r="16" spans="2:8">
      <c r="D16" s="70"/>
      <c r="E16" s="70"/>
      <c r="G16" s="70"/>
      <c r="H16" s="70"/>
    </row>
  </sheetData>
  <mergeCells count="6">
    <mergeCell ref="D15:E16"/>
    <mergeCell ref="G15:H16"/>
    <mergeCell ref="C2:H5"/>
    <mergeCell ref="B8:H8"/>
    <mergeCell ref="B9:H11"/>
    <mergeCell ref="B13:H13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2 (I)'!A1" ref="G15:H16"/>
    <hyperlink display="Předchozí  sekce" location="'SEKCE_1 (I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2"/>
  <dimension ref="B2:H59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22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24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6" t="s">
        <v>26</v>
      </c>
      <c r="C13" s="56"/>
      <c r="D13" s="56"/>
      <c r="E13" s="56"/>
      <c r="F13" s="57"/>
      <c r="G13" s="74">
        <v>0</v>
      </c>
      <c r="H13" s="75"/>
    </row>
    <row customHeight="1" ht="15" r="14" spans="2:8">
      <c r="B14" s="53" t="s">
        <v>29</v>
      </c>
      <c r="C14" s="53"/>
      <c r="D14" s="53"/>
      <c r="E14" s="53"/>
      <c r="F14" s="53"/>
      <c r="G14" s="53"/>
      <c r="H14" s="53"/>
    </row>
    <row r="15" spans="2:8">
      <c r="B15" s="53"/>
      <c r="C15" s="53"/>
      <c r="D15" s="53"/>
      <c r="E15" s="53"/>
      <c r="F15" s="53"/>
      <c r="G15" s="53"/>
      <c r="H15" s="53"/>
    </row>
    <row r="16" spans="2:8">
      <c r="B16" s="58" t="s">
        <v>27</v>
      </c>
      <c r="C16" s="58"/>
      <c r="D16" s="58"/>
      <c r="E16" s="58"/>
      <c r="F16" s="59"/>
      <c r="G16" s="76">
        <v>0</v>
      </c>
      <c r="H16" s="77"/>
    </row>
    <row customHeight="1" ht="15" r="17" spans="2:8">
      <c r="B17" s="53" t="s">
        <v>28</v>
      </c>
      <c r="C17" s="53"/>
      <c r="D17" s="53"/>
      <c r="E17" s="53"/>
      <c r="F17" s="53"/>
      <c r="G17" s="53"/>
      <c r="H17" s="53"/>
    </row>
    <row r="18" spans="2:8">
      <c r="B18" s="53"/>
      <c r="C18" s="53"/>
      <c r="D18" s="53"/>
      <c r="E18" s="53"/>
      <c r="F18" s="53"/>
      <c r="G18" s="53"/>
      <c r="H18" s="53"/>
    </row>
    <row r="19" spans="2:8">
      <c r="B19" s="58" t="s">
        <v>30</v>
      </c>
      <c r="C19" s="58"/>
      <c r="D19" s="58"/>
      <c r="E19" s="58"/>
      <c r="F19" s="59"/>
      <c r="G19" s="76">
        <v>0</v>
      </c>
      <c r="H19" s="77"/>
    </row>
    <row customHeight="1" ht="15" r="20" spans="2:8">
      <c r="B20" s="53" t="s">
        <v>31</v>
      </c>
      <c r="C20" s="53"/>
      <c r="D20" s="53"/>
      <c r="E20" s="53"/>
      <c r="F20" s="53"/>
      <c r="G20" s="53"/>
      <c r="H20" s="53"/>
    </row>
    <row r="21" spans="2:8">
      <c r="B21" s="53"/>
      <c r="C21" s="53"/>
      <c r="D21" s="53"/>
      <c r="E21" s="53"/>
      <c r="F21" s="53"/>
      <c r="G21" s="53"/>
      <c r="H21" s="53"/>
    </row>
    <row ht="15.75" r="24" spans="2:8" thickBot="1">
      <c r="B24" s="47" t="s">
        <v>95</v>
      </c>
      <c r="C24" s="47"/>
      <c r="D24" s="47"/>
      <c r="E24" s="47"/>
      <c r="F24" s="47"/>
      <c r="G24" s="47"/>
      <c r="H24" s="47"/>
    </row>
    <row customHeight="1" ht="15.75" r="25" spans="2:8" thickTop="1">
      <c r="B25" s="49" t="s">
        <v>35</v>
      </c>
      <c r="C25" s="49"/>
      <c r="D25" s="49"/>
      <c r="E25" s="49"/>
      <c r="F25" s="49"/>
      <c r="G25" s="49"/>
      <c r="H25" s="49"/>
    </row>
    <row r="26" spans="2:8">
      <c r="B26" s="50"/>
      <c r="C26" s="50"/>
      <c r="D26" s="50"/>
      <c r="E26" s="50"/>
      <c r="F26" s="50"/>
      <c r="G26" s="50"/>
      <c r="H26" s="50"/>
    </row>
    <row r="27" spans="2:8">
      <c r="B27" s="50"/>
      <c r="C27" s="50"/>
      <c r="D27" s="50"/>
      <c r="E27" s="50"/>
      <c r="F27" s="50"/>
      <c r="G27" s="50"/>
      <c r="H27" s="50"/>
    </row>
    <row r="28" spans="2:8">
      <c r="B28" s="58" t="s">
        <v>33</v>
      </c>
      <c r="C28" s="58"/>
      <c r="D28" s="58"/>
      <c r="E28" s="58"/>
      <c r="F28" s="59"/>
      <c r="G28" s="78">
        <v>100</v>
      </c>
      <c r="H28" s="79"/>
    </row>
    <row ht="15.75" r="31" spans="2:8" thickBot="1">
      <c r="B31" s="47" t="s">
        <v>96</v>
      </c>
      <c r="C31" s="47"/>
      <c r="D31" s="47"/>
      <c r="E31" s="47"/>
      <c r="F31" s="47"/>
      <c r="G31" s="47"/>
      <c r="H31" s="47"/>
    </row>
    <row customHeight="1" ht="15.75" r="32" spans="2:8" thickTop="1">
      <c r="B32" s="49" t="s">
        <v>34</v>
      </c>
      <c r="C32" s="49"/>
      <c r="D32" s="49"/>
      <c r="E32" s="49"/>
      <c r="F32" s="49"/>
      <c r="G32" s="49"/>
      <c r="H32" s="49"/>
    </row>
    <row r="33" spans="2:8">
      <c r="B33" s="50"/>
      <c r="C33" s="50"/>
      <c r="D33" s="50"/>
      <c r="E33" s="50"/>
      <c r="F33" s="50"/>
      <c r="G33" s="50"/>
      <c r="H33" s="50"/>
    </row>
    <row r="34" spans="2:8">
      <c r="B34" s="50"/>
      <c r="C34" s="50"/>
      <c r="D34" s="50"/>
      <c r="E34" s="50"/>
      <c r="F34" s="50"/>
      <c r="G34" s="50"/>
      <c r="H34" s="50"/>
    </row>
    <row r="35" spans="2:8">
      <c r="B35" s="58" t="s">
        <v>36</v>
      </c>
      <c r="C35" s="58"/>
      <c r="D35" s="58"/>
      <c r="E35" s="58"/>
      <c r="F35" s="59"/>
      <c r="G35" s="80">
        <v>0</v>
      </c>
      <c r="H35" s="81"/>
    </row>
    <row ht="15.75" r="38" spans="2:8" thickBot="1">
      <c r="B38" s="47" t="s">
        <v>97</v>
      </c>
      <c r="C38" s="47"/>
      <c r="D38" s="47"/>
      <c r="E38" s="47"/>
      <c r="F38" s="47"/>
      <c r="G38" s="47"/>
      <c r="H38" s="47"/>
    </row>
    <row customHeight="1" ht="15.75" r="39" spans="2:8" thickTop="1">
      <c r="B39" s="49" t="s">
        <v>37</v>
      </c>
      <c r="C39" s="49"/>
      <c r="D39" s="49"/>
      <c r="E39" s="49"/>
      <c r="F39" s="49"/>
      <c r="G39" s="49"/>
      <c r="H39" s="49"/>
    </row>
    <row r="40" spans="2:8">
      <c r="B40" s="50"/>
      <c r="C40" s="50"/>
      <c r="D40" s="50"/>
      <c r="E40" s="50"/>
      <c r="F40" s="50"/>
      <c r="G40" s="50"/>
      <c r="H40" s="50"/>
    </row>
    <row r="41" spans="2:8">
      <c r="B41" s="50"/>
      <c r="C41" s="50"/>
      <c r="D41" s="50"/>
      <c r="E41" s="50"/>
      <c r="F41" s="50"/>
      <c r="G41" s="50"/>
      <c r="H41" s="50"/>
    </row>
    <row r="42" spans="2:8">
      <c r="B42" s="58" t="s">
        <v>38</v>
      </c>
      <c r="C42" s="58"/>
      <c r="D42" s="58"/>
      <c r="E42" s="58"/>
      <c r="F42" s="58"/>
      <c r="G42" s="59"/>
      <c r="H42" s="16">
        <v>0</v>
      </c>
    </row>
    <row r="43" spans="2:8">
      <c r="B43" s="58" t="s">
        <v>39</v>
      </c>
      <c r="C43" s="58"/>
      <c r="D43" s="58"/>
      <c r="E43" s="58"/>
      <c r="F43" s="58"/>
      <c r="G43" s="59"/>
      <c r="H43" s="16">
        <v>0</v>
      </c>
    </row>
    <row r="44" spans="2:8">
      <c r="B44" s="58" t="s">
        <v>40</v>
      </c>
      <c r="C44" s="58"/>
      <c r="D44" s="58"/>
      <c r="E44" s="58"/>
      <c r="F44" s="58"/>
      <c r="G44" s="59"/>
      <c r="H44" s="16">
        <v>0</v>
      </c>
    </row>
    <row r="45" spans="2:8">
      <c r="H45" s="17"/>
    </row>
    <row r="46" spans="2:8">
      <c r="B46" s="58" t="s">
        <v>41</v>
      </c>
      <c r="C46" s="58"/>
      <c r="D46" s="58"/>
      <c r="E46" s="58"/>
      <c r="F46" s="58"/>
      <c r="G46" s="59"/>
      <c r="H46" s="16">
        <v>0</v>
      </c>
    </row>
    <row r="47" spans="2:8">
      <c r="B47" s="58" t="s">
        <v>42</v>
      </c>
      <c r="C47" s="58"/>
      <c r="D47" s="58"/>
      <c r="E47" s="58"/>
      <c r="F47" s="58"/>
      <c r="G47" s="59"/>
      <c r="H47" s="16">
        <v>0</v>
      </c>
    </row>
    <row r="48" spans="2:8">
      <c r="B48" s="58" t="s">
        <v>43</v>
      </c>
      <c r="C48" s="58"/>
      <c r="D48" s="58"/>
      <c r="E48" s="58"/>
      <c r="F48" s="58"/>
      <c r="G48" s="59"/>
      <c r="H48" s="16">
        <v>0</v>
      </c>
    </row>
    <row r="49" spans="2:8">
      <c r="H49" s="17"/>
    </row>
    <row r="50" spans="2:8">
      <c r="B50" s="58" t="s">
        <v>44</v>
      </c>
      <c r="C50" s="58"/>
      <c r="D50" s="58"/>
      <c r="E50" s="58"/>
      <c r="F50" s="58"/>
      <c r="G50" s="59"/>
      <c r="H50" s="16">
        <v>0</v>
      </c>
    </row>
    <row r="51" spans="2:8">
      <c r="B51" s="58" t="s">
        <v>45</v>
      </c>
      <c r="C51" s="58"/>
      <c r="D51" s="58"/>
      <c r="E51" s="58"/>
      <c r="F51" s="58"/>
      <c r="G51" s="59"/>
      <c r="H51" s="16">
        <v>0</v>
      </c>
    </row>
    <row r="52" spans="2:8">
      <c r="B52" s="58" t="s">
        <v>46</v>
      </c>
      <c r="C52" s="58"/>
      <c r="D52" s="58"/>
      <c r="E52" s="58"/>
      <c r="F52" s="58"/>
      <c r="G52" s="59"/>
      <c r="H52" s="16">
        <v>0</v>
      </c>
    </row>
    <row r="53" spans="2:8">
      <c r="H53" s="17"/>
    </row>
    <row r="54" spans="2:8">
      <c r="B54" s="58" t="s">
        <v>47</v>
      </c>
      <c r="C54" s="58"/>
      <c r="D54" s="58"/>
      <c r="E54" s="58"/>
      <c r="F54" s="58"/>
      <c r="G54" s="59"/>
      <c r="H54" s="16">
        <v>0</v>
      </c>
    </row>
    <row r="55" spans="2:8">
      <c r="B55" s="58" t="s">
        <v>48</v>
      </c>
      <c r="C55" s="58"/>
      <c r="D55" s="58"/>
      <c r="E55" s="58"/>
      <c r="F55" s="58"/>
      <c r="G55" s="59"/>
      <c r="H55" s="16">
        <v>0</v>
      </c>
    </row>
    <row r="56" spans="2:8">
      <c r="B56" s="58" t="s">
        <v>49</v>
      </c>
      <c r="C56" s="58"/>
      <c r="D56" s="58"/>
      <c r="E56" s="58"/>
      <c r="F56" s="58"/>
      <c r="G56" s="59"/>
      <c r="H56" s="16">
        <v>0</v>
      </c>
    </row>
    <row r="57" spans="2:8">
      <c r="H57" s="17"/>
    </row>
    <row r="58" spans="2:8">
      <c r="D58" s="70" t="s">
        <v>53</v>
      </c>
      <c r="E58" s="70"/>
      <c r="G58" s="70" t="s">
        <v>18</v>
      </c>
      <c r="H58" s="70"/>
    </row>
    <row r="59" spans="2:8">
      <c r="D59" s="70"/>
      <c r="E59" s="70"/>
      <c r="G59" s="70"/>
      <c r="H59" s="70"/>
    </row>
  </sheetData>
  <mergeCells count="36">
    <mergeCell ref="B55:G55"/>
    <mergeCell ref="B56:G56"/>
    <mergeCell ref="D58:E59"/>
    <mergeCell ref="G58:H59"/>
    <mergeCell ref="B47:G47"/>
    <mergeCell ref="B48:G48"/>
    <mergeCell ref="B50:G50"/>
    <mergeCell ref="B51:G51"/>
    <mergeCell ref="B52:G52"/>
    <mergeCell ref="B54:G54"/>
    <mergeCell ref="B20:H21"/>
    <mergeCell ref="B25:H27"/>
    <mergeCell ref="B24:H24"/>
    <mergeCell ref="B46:G46"/>
    <mergeCell ref="B28:F28"/>
    <mergeCell ref="G28:H28"/>
    <mergeCell ref="B31:H31"/>
    <mergeCell ref="B32:H34"/>
    <mergeCell ref="B35:F35"/>
    <mergeCell ref="G35:H35"/>
    <mergeCell ref="B38:H38"/>
    <mergeCell ref="B39:H41"/>
    <mergeCell ref="B42:G42"/>
    <mergeCell ref="B43:G43"/>
    <mergeCell ref="B44:G44"/>
    <mergeCell ref="B14:H15"/>
    <mergeCell ref="B16:F16"/>
    <mergeCell ref="G16:H16"/>
    <mergeCell ref="B17:H18"/>
    <mergeCell ref="B19:F19"/>
    <mergeCell ref="G19:H19"/>
    <mergeCell ref="C2:H5"/>
    <mergeCell ref="B8:H8"/>
    <mergeCell ref="B9:H11"/>
    <mergeCell ref="B13:F13"/>
    <mergeCell ref="G13:H13"/>
  </mergeCells>
  <dataValidations count="5">
    <dataValidation showErrorMessage="1" showInputMessage="1" sqref="G35:H35" type="whole">
      <formula1>0</formula1>
      <formula2>24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19:H19" type="whole">
      <formula1>0</formula1>
      <formula2>6</formula2>
    </dataValidation>
    <dataValidation showErrorMessage="1" showInputMessage="1" sqref="G16:H16" type="whole">
      <formula1>0</formula1>
      <formula2>3</formula2>
    </dataValidation>
    <dataValidation showErrorMessage="1" showInputMessage="1" sqref="G13:H13" type="whole">
      <formula1>0</formula1>
      <formula2>1</formula2>
    </dataValidation>
  </dataValidations>
  <hyperlinks>
    <hyperlink display="Další sekce" location="'SEKCE_4 (I)'!A1" ref="G58:H59"/>
    <hyperlink display="Předchozí  sekce" location="'SEKCE_2 (I)'!A1" ref="D58:E59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TechSheet!$L$4:$L$12</xm:f>
          </x14:formula1>
          <xm:sqref>H51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TechSheet!$J$4:$J$10</xm:f>
          </x14:formula1>
          <xm:sqref>H54:H56</xm:sqref>
        </x14:dataValidation>
      </x14:dataValidations>
    </ext>
  </extLst>
</worksheet>
</file>

<file path=xl/worksheets/sheet1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3"/>
  <dimension ref="B2:H15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51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52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customHeight="1" ht="35.1" r="12" spans="2:8">
      <c r="B12" s="82">
        <v>1250</v>
      </c>
      <c r="C12" s="83"/>
      <c r="D12" s="83"/>
      <c r="E12" s="83"/>
      <c r="F12" s="83"/>
      <c r="G12" s="83"/>
      <c r="H12" s="84"/>
    </row>
    <row r="14" spans="2:8">
      <c r="D14" s="70" t="s">
        <v>53</v>
      </c>
      <c r="E14" s="70"/>
      <c r="G14" s="70" t="s">
        <v>69</v>
      </c>
      <c r="H14" s="70"/>
    </row>
    <row r="15" spans="2:8">
      <c r="D15" s="70"/>
      <c r="E15" s="70"/>
      <c r="G15" s="70"/>
      <c r="H15" s="70"/>
    </row>
  </sheetData>
  <mergeCells count="6">
    <mergeCell ref="C2:H5"/>
    <mergeCell ref="B8:H8"/>
    <mergeCell ref="B9:H11"/>
    <mergeCell ref="B12:H12"/>
    <mergeCell ref="D14:E15"/>
    <mergeCell ref="G14:H15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Ukázka vyhodnocení" location="Pattern!A1" ref="G14:H15"/>
    <hyperlink display="Předchozí  sekce" location="'SEKCE_3 (I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4"/>
  <dimension ref="B2:H25"/>
  <sheetViews>
    <sheetView showGridLines="0" showRowColHeaders="0" topLeftCell="A18" workbookViewId="0" zoomScaleNormal="100">
      <selection activeCell="B14" sqref="B14:H15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6</v>
      </c>
      <c r="C8" s="46"/>
      <c r="D8" s="46"/>
      <c r="E8" s="46"/>
      <c r="F8" s="46"/>
      <c r="G8" s="46"/>
      <c r="H8" s="46"/>
    </row>
    <row customHeight="1" ht="19.5" r="9" spans="2:8" thickTop="1">
      <c r="B9" s="49" t="s">
        <v>23</v>
      </c>
      <c r="C9" s="49"/>
      <c r="D9" s="49"/>
      <c r="E9" s="49"/>
      <c r="F9" s="49"/>
      <c r="G9" s="49"/>
      <c r="H9" s="49"/>
    </row>
    <row customHeight="1" ht="19.5" r="10" spans="2:8">
      <c r="B10" s="50"/>
      <c r="C10" s="50"/>
      <c r="D10" s="50"/>
      <c r="E10" s="50"/>
      <c r="F10" s="50"/>
      <c r="G10" s="50"/>
      <c r="H10" s="50"/>
    </row>
    <row customHeight="1" ht="19.5" r="11" spans="2:8">
      <c r="B11" s="50"/>
      <c r="C11" s="50"/>
      <c r="D11" s="50"/>
      <c r="E11" s="50"/>
      <c r="F11" s="50"/>
      <c r="G11" s="50"/>
      <c r="H11" s="50"/>
    </row>
    <row ht="15.7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3" t="s">
        <v>8</v>
      </c>
      <c r="C13" s="43"/>
      <c r="D13" s="43"/>
      <c r="E13" s="43"/>
      <c r="F13" s="43"/>
      <c r="G13" s="43"/>
      <c r="H13" s="6" t="s">
        <v>5</v>
      </c>
    </row>
    <row customHeight="1" ht="35.1" r="14" spans="2:8">
      <c r="B14" s="43" t="s">
        <v>9</v>
      </c>
      <c r="C14" s="43"/>
      <c r="D14" s="43"/>
      <c r="E14" s="43"/>
      <c r="F14" s="43"/>
      <c r="G14" s="43"/>
      <c r="H14" s="6" t="s">
        <v>5</v>
      </c>
    </row>
    <row customHeight="1" ht="35.1" r="15" spans="2:8">
      <c r="B15" s="43" t="s">
        <v>10</v>
      </c>
      <c r="C15" s="43"/>
      <c r="D15" s="43"/>
      <c r="E15" s="43"/>
      <c r="F15" s="43"/>
      <c r="G15" s="43"/>
      <c r="H15" s="6" t="s">
        <v>5</v>
      </c>
    </row>
    <row customHeight="1" ht="35.1" r="16" spans="2:8">
      <c r="B16" s="43" t="s">
        <v>11</v>
      </c>
      <c r="C16" s="43"/>
      <c r="D16" s="43"/>
      <c r="E16" s="43"/>
      <c r="F16" s="43"/>
      <c r="G16" s="43"/>
      <c r="H16" s="6" t="s">
        <v>5</v>
      </c>
    </row>
    <row customHeight="1" ht="35.1" r="17" spans="2:8">
      <c r="B17" s="43" t="s">
        <v>12</v>
      </c>
      <c r="C17" s="43"/>
      <c r="D17" s="43"/>
      <c r="E17" s="43"/>
      <c r="F17" s="43"/>
      <c r="G17" s="43"/>
      <c r="H17" s="6" t="s">
        <v>5</v>
      </c>
    </row>
    <row customHeight="1" ht="35.1" r="18" spans="2:8">
      <c r="B18" s="43" t="s">
        <v>13</v>
      </c>
      <c r="C18" s="43"/>
      <c r="D18" s="43"/>
      <c r="E18" s="43"/>
      <c r="F18" s="43"/>
      <c r="G18" s="43"/>
      <c r="H18" s="6" t="s">
        <v>5</v>
      </c>
    </row>
    <row ht="15.75" r="19" spans="2:8" thickBot="1">
      <c r="B19" s="47" t="s">
        <v>14</v>
      </c>
      <c r="C19" s="47"/>
      <c r="D19" s="47"/>
      <c r="E19" s="47"/>
      <c r="F19" s="47"/>
      <c r="G19" s="47"/>
      <c r="H19" s="48"/>
    </row>
    <row customHeight="1" ht="35.1" r="20" spans="2:8">
      <c r="B20" s="43" t="s">
        <v>15</v>
      </c>
      <c r="C20" s="43"/>
      <c r="D20" s="43"/>
      <c r="E20" s="43"/>
      <c r="F20" s="43"/>
      <c r="G20" s="43"/>
      <c r="H20" s="6" t="s">
        <v>5</v>
      </c>
    </row>
    <row customHeight="1" ht="35.1" r="21" spans="2:8">
      <c r="B21" s="43" t="s">
        <v>16</v>
      </c>
      <c r="C21" s="43"/>
      <c r="D21" s="43"/>
      <c r="E21" s="43"/>
      <c r="F21" s="43"/>
      <c r="G21" s="43"/>
      <c r="H21" s="6" t="s">
        <v>5</v>
      </c>
    </row>
    <row customHeight="1" ht="35.1" r="22" spans="2:8">
      <c r="B22" s="43" t="s">
        <v>17</v>
      </c>
      <c r="C22" s="43"/>
      <c r="D22" s="43"/>
      <c r="E22" s="43"/>
      <c r="F22" s="43"/>
      <c r="G22" s="43"/>
      <c r="H22" s="6" t="s">
        <v>5</v>
      </c>
    </row>
    <row r="24" spans="2:8">
      <c r="G24" s="70" t="s">
        <v>18</v>
      </c>
      <c r="H24" s="70"/>
    </row>
    <row r="25" spans="2:8">
      <c r="G25" s="70"/>
      <c r="H25" s="70"/>
    </row>
  </sheetData>
  <mergeCells count="14">
    <mergeCell ref="B21:G21"/>
    <mergeCell ref="B22:G22"/>
    <mergeCell ref="G24:H25"/>
    <mergeCell ref="B15:G15"/>
    <mergeCell ref="B16:G16"/>
    <mergeCell ref="B17:G17"/>
    <mergeCell ref="B18:G18"/>
    <mergeCell ref="B19:H19"/>
    <mergeCell ref="B20:G20"/>
    <mergeCell ref="B14:G14"/>
    <mergeCell ref="C2:H5"/>
    <mergeCell ref="B8:H8"/>
    <mergeCell ref="B9:H11"/>
    <mergeCell ref="B13:G13"/>
  </mergeCells>
  <hyperlinks>
    <hyperlink display="Další sekce" location="'SEKCE_2 (B)'!A1" ref="G24:H25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xl/worksheets/sheet1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5"/>
  <dimension ref="B2:L16"/>
  <sheetViews>
    <sheetView showGridLines="0" showRowColHeaders="0" workbookViewId="0" zoomScaleNormal="100">
      <selection activeCell="B14" sqref="B14:H15"/>
    </sheetView>
  </sheetViews>
  <sheetFormatPr defaultRowHeight="15"/>
  <cols>
    <col min="12" max="12" bestFit="true" customWidth="true" width="15.42578125" collapsed="false"/>
  </cols>
  <sheetData>
    <row customHeight="1" ht="15" r="2" spans="2:12">
      <c r="C2" s="69" t="s">
        <v>0</v>
      </c>
      <c r="D2" s="69"/>
      <c r="E2" s="69"/>
      <c r="F2" s="69"/>
      <c r="G2" s="69"/>
      <c r="H2" s="69"/>
    </row>
    <row customHeight="1" ht="15" r="3" spans="2:12">
      <c r="C3" s="69"/>
      <c r="D3" s="69"/>
      <c r="E3" s="69"/>
      <c r="F3" s="69"/>
      <c r="G3" s="69"/>
      <c r="H3" s="69"/>
    </row>
    <row customHeight="1" ht="15" r="4" spans="2:12">
      <c r="C4" s="69"/>
      <c r="D4" s="69"/>
      <c r="E4" s="69"/>
      <c r="F4" s="69"/>
      <c r="G4" s="69"/>
      <c r="H4" s="69"/>
    </row>
    <row customHeight="1" ht="15" r="5" spans="2:12">
      <c r="C5" s="69"/>
      <c r="D5" s="69"/>
      <c r="E5" s="69"/>
      <c r="F5" s="69"/>
      <c r="G5" s="69"/>
      <c r="H5" s="69"/>
    </row>
    <row ht="18" r="8" spans="2:12" thickBot="1">
      <c r="B8" s="46" t="s">
        <v>19</v>
      </c>
      <c r="C8" s="46"/>
      <c r="D8" s="46"/>
      <c r="E8" s="46"/>
      <c r="F8" s="46"/>
      <c r="G8" s="46"/>
      <c r="H8" s="46"/>
    </row>
    <row customHeight="1" ht="15.75" r="9" spans="2:12" thickTop="1">
      <c r="B9" s="49" t="s">
        <v>21</v>
      </c>
      <c r="C9" s="49"/>
      <c r="D9" s="49"/>
      <c r="E9" s="49"/>
      <c r="F9" s="49"/>
      <c r="G9" s="49"/>
      <c r="H9" s="49"/>
    </row>
    <row r="10" spans="2:12">
      <c r="B10" s="50"/>
      <c r="C10" s="50"/>
      <c r="D10" s="50"/>
      <c r="E10" s="50"/>
      <c r="F10" s="50"/>
      <c r="G10" s="50"/>
      <c r="H10" s="50"/>
    </row>
    <row r="11" spans="2:12">
      <c r="B11" s="50"/>
      <c r="C11" s="50"/>
      <c r="D11" s="50"/>
      <c r="E11" s="50"/>
      <c r="F11" s="50"/>
      <c r="G11" s="50"/>
      <c r="H11" s="50"/>
    </row>
    <row r="12" spans="2:12">
      <c r="B12" s="9" t="s">
        <v>20</v>
      </c>
      <c r="C12" s="9"/>
      <c r="D12" s="9"/>
      <c r="E12" s="9"/>
      <c r="F12" s="9"/>
      <c r="G12" s="9"/>
      <c r="H12" s="9"/>
    </row>
    <row customHeight="1" ht="35.1" r="13" spans="2:12">
      <c r="B13" s="71">
        <v>3500000</v>
      </c>
      <c r="C13" s="72"/>
      <c r="D13" s="72"/>
      <c r="E13" s="72"/>
      <c r="F13" s="72"/>
      <c r="G13" s="72"/>
      <c r="H13" s="73"/>
    </row>
    <row r="15" spans="2:12">
      <c r="D15" s="70" t="s">
        <v>53</v>
      </c>
      <c r="E15" s="70"/>
      <c r="G15" s="70" t="s">
        <v>18</v>
      </c>
      <c r="H15" s="70"/>
      <c r="L15" s="13"/>
    </row>
    <row r="16" spans="2:12">
      <c r="D16" s="70"/>
      <c r="E16" s="70"/>
      <c r="G16" s="70"/>
      <c r="H16" s="70"/>
    </row>
  </sheetData>
  <mergeCells count="6">
    <mergeCell ref="D15:E16"/>
    <mergeCell ref="G15:H16"/>
    <mergeCell ref="C2:H5"/>
    <mergeCell ref="B8:H8"/>
    <mergeCell ref="B9:H11"/>
    <mergeCell ref="B13:H13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3 (B)'!A1" ref="G15:H16"/>
    <hyperlink display="Předchozí  sekce" location="'SEKCE_1 (B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6"/>
  <dimension ref="B2:H59"/>
  <sheetViews>
    <sheetView showGridLines="0" showRowColHeaders="0" topLeftCell="A28" workbookViewId="0" zoomScaleNormal="100">
      <selection activeCell="B14" sqref="B14:H15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22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24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6" t="s">
        <v>26</v>
      </c>
      <c r="C13" s="56"/>
      <c r="D13" s="56"/>
      <c r="E13" s="56"/>
      <c r="F13" s="57"/>
      <c r="G13" s="74">
        <v>1</v>
      </c>
      <c r="H13" s="75"/>
    </row>
    <row customHeight="1" ht="15" r="14" spans="2:8">
      <c r="B14" s="53" t="s">
        <v>29</v>
      </c>
      <c r="C14" s="53"/>
      <c r="D14" s="53"/>
      <c r="E14" s="53"/>
      <c r="F14" s="53"/>
      <c r="G14" s="53"/>
      <c r="H14" s="53"/>
    </row>
    <row r="15" spans="2:8">
      <c r="B15" s="53"/>
      <c r="C15" s="53"/>
      <c r="D15" s="53"/>
      <c r="E15" s="53"/>
      <c r="F15" s="53"/>
      <c r="G15" s="53"/>
      <c r="H15" s="53"/>
    </row>
    <row r="16" spans="2:8">
      <c r="B16" s="58" t="s">
        <v>27</v>
      </c>
      <c r="C16" s="58"/>
      <c r="D16" s="58"/>
      <c r="E16" s="58"/>
      <c r="F16" s="59"/>
      <c r="G16" s="76">
        <v>3</v>
      </c>
      <c r="H16" s="77"/>
    </row>
    <row customHeight="1" ht="15" r="17" spans="2:8">
      <c r="B17" s="53" t="s">
        <v>28</v>
      </c>
      <c r="C17" s="53"/>
      <c r="D17" s="53"/>
      <c r="E17" s="53"/>
      <c r="F17" s="53"/>
      <c r="G17" s="53"/>
      <c r="H17" s="53"/>
    </row>
    <row r="18" spans="2:8">
      <c r="B18" s="53"/>
      <c r="C18" s="53"/>
      <c r="D18" s="53"/>
      <c r="E18" s="53"/>
      <c r="F18" s="53"/>
      <c r="G18" s="53"/>
      <c r="H18" s="53"/>
    </row>
    <row r="19" spans="2:8">
      <c r="B19" s="58" t="s">
        <v>30</v>
      </c>
      <c r="C19" s="58"/>
      <c r="D19" s="58"/>
      <c r="E19" s="58"/>
      <c r="F19" s="59"/>
      <c r="G19" s="76">
        <v>6</v>
      </c>
      <c r="H19" s="77"/>
    </row>
    <row customHeight="1" ht="15" r="20" spans="2:8">
      <c r="B20" s="53" t="s">
        <v>31</v>
      </c>
      <c r="C20" s="53"/>
      <c r="D20" s="53"/>
      <c r="E20" s="53"/>
      <c r="F20" s="53"/>
      <c r="G20" s="53"/>
      <c r="H20" s="53"/>
    </row>
    <row r="21" spans="2:8">
      <c r="B21" s="53"/>
      <c r="C21" s="53"/>
      <c r="D21" s="53"/>
      <c r="E21" s="53"/>
      <c r="F21" s="53"/>
      <c r="G21" s="53"/>
      <c r="H21" s="53"/>
    </row>
    <row ht="15.75" r="24" spans="2:8" thickBot="1">
      <c r="B24" s="47" t="s">
        <v>95</v>
      </c>
      <c r="C24" s="47"/>
      <c r="D24" s="47"/>
      <c r="E24" s="47"/>
      <c r="F24" s="47"/>
      <c r="G24" s="47"/>
      <c r="H24" s="47"/>
    </row>
    <row customHeight="1" ht="15.75" r="25" spans="2:8" thickTop="1">
      <c r="B25" s="49" t="s">
        <v>35</v>
      </c>
      <c r="C25" s="49"/>
      <c r="D25" s="49"/>
      <c r="E25" s="49"/>
      <c r="F25" s="49"/>
      <c r="G25" s="49"/>
      <c r="H25" s="49"/>
    </row>
    <row r="26" spans="2:8">
      <c r="B26" s="50"/>
      <c r="C26" s="50"/>
      <c r="D26" s="50"/>
      <c r="E26" s="50"/>
      <c r="F26" s="50"/>
      <c r="G26" s="50"/>
      <c r="H26" s="50"/>
    </row>
    <row r="27" spans="2:8">
      <c r="B27" s="50"/>
      <c r="C27" s="50"/>
      <c r="D27" s="50"/>
      <c r="E27" s="50"/>
      <c r="F27" s="50"/>
      <c r="G27" s="50"/>
      <c r="H27" s="50"/>
    </row>
    <row r="28" spans="2:8">
      <c r="B28" s="58" t="s">
        <v>33</v>
      </c>
      <c r="C28" s="58"/>
      <c r="D28" s="58"/>
      <c r="E28" s="58"/>
      <c r="F28" s="59"/>
      <c r="G28" s="78">
        <v>98.89</v>
      </c>
      <c r="H28" s="79"/>
    </row>
    <row ht="15.75" r="31" spans="2:8" thickBot="1">
      <c r="B31" s="47" t="s">
        <v>96</v>
      </c>
      <c r="C31" s="47"/>
      <c r="D31" s="47"/>
      <c r="E31" s="47"/>
      <c r="F31" s="47"/>
      <c r="G31" s="47"/>
      <c r="H31" s="47"/>
    </row>
    <row customHeight="1" ht="15.75" r="32" spans="2:8" thickTop="1">
      <c r="B32" s="49" t="s">
        <v>34</v>
      </c>
      <c r="C32" s="49"/>
      <c r="D32" s="49"/>
      <c r="E32" s="49"/>
      <c r="F32" s="49"/>
      <c r="G32" s="49"/>
      <c r="H32" s="49"/>
    </row>
    <row r="33" spans="2:8">
      <c r="B33" s="50"/>
      <c r="C33" s="50"/>
      <c r="D33" s="50"/>
      <c r="E33" s="50"/>
      <c r="F33" s="50"/>
      <c r="G33" s="50"/>
      <c r="H33" s="50"/>
    </row>
    <row r="34" spans="2:8">
      <c r="B34" s="50"/>
      <c r="C34" s="50"/>
      <c r="D34" s="50"/>
      <c r="E34" s="50"/>
      <c r="F34" s="50"/>
      <c r="G34" s="50"/>
      <c r="H34" s="50"/>
    </row>
    <row r="35" spans="2:8">
      <c r="B35" s="58" t="s">
        <v>36</v>
      </c>
      <c r="C35" s="58"/>
      <c r="D35" s="58"/>
      <c r="E35" s="58"/>
      <c r="F35" s="59"/>
      <c r="G35" s="80">
        <v>24</v>
      </c>
      <c r="H35" s="81"/>
    </row>
    <row ht="15.75" r="38" spans="2:8" thickBot="1">
      <c r="B38" s="47" t="s">
        <v>97</v>
      </c>
      <c r="C38" s="47"/>
      <c r="D38" s="47"/>
      <c r="E38" s="47"/>
      <c r="F38" s="47"/>
      <c r="G38" s="47"/>
      <c r="H38" s="47"/>
    </row>
    <row customHeight="1" ht="15.75" r="39" spans="2:8" thickTop="1">
      <c r="B39" s="49" t="s">
        <v>37</v>
      </c>
      <c r="C39" s="49"/>
      <c r="D39" s="49"/>
      <c r="E39" s="49"/>
      <c r="F39" s="49"/>
      <c r="G39" s="49"/>
      <c r="H39" s="49"/>
    </row>
    <row r="40" spans="2:8">
      <c r="B40" s="50"/>
      <c r="C40" s="50"/>
      <c r="D40" s="50"/>
      <c r="E40" s="50"/>
      <c r="F40" s="50"/>
      <c r="G40" s="50"/>
      <c r="H40" s="50"/>
    </row>
    <row r="41" spans="2:8">
      <c r="B41" s="50"/>
      <c r="C41" s="50"/>
      <c r="D41" s="50"/>
      <c r="E41" s="50"/>
      <c r="F41" s="50"/>
      <c r="G41" s="50"/>
      <c r="H41" s="50"/>
    </row>
    <row r="42" spans="2:8">
      <c r="B42" s="58" t="s">
        <v>38</v>
      </c>
      <c r="C42" s="58"/>
      <c r="D42" s="58"/>
      <c r="E42" s="58"/>
      <c r="F42" s="58"/>
      <c r="G42" s="59"/>
      <c r="H42" s="16">
        <v>4.1666666666666699E-2</v>
      </c>
    </row>
    <row r="43" spans="2:8">
      <c r="B43" s="58" t="s">
        <v>39</v>
      </c>
      <c r="C43" s="58"/>
      <c r="D43" s="58"/>
      <c r="E43" s="58"/>
      <c r="F43" s="58"/>
      <c r="G43" s="59"/>
      <c r="H43" s="16">
        <v>4.1666666666666699E-2</v>
      </c>
    </row>
    <row r="44" spans="2:8">
      <c r="B44" s="58" t="s">
        <v>40</v>
      </c>
      <c r="C44" s="58"/>
      <c r="D44" s="58"/>
      <c r="E44" s="58"/>
      <c r="F44" s="58"/>
      <c r="G44" s="59"/>
      <c r="H44" s="16">
        <v>4.1666666666666699E-2</v>
      </c>
    </row>
    <row r="45" spans="2:8">
      <c r="H45" s="17"/>
    </row>
    <row r="46" spans="2:8">
      <c r="B46" s="58" t="s">
        <v>41</v>
      </c>
      <c r="C46" s="58"/>
      <c r="D46" s="58"/>
      <c r="E46" s="58"/>
      <c r="F46" s="58"/>
      <c r="G46" s="59"/>
      <c r="H46" s="16">
        <v>8.3333333333333301E-2</v>
      </c>
    </row>
    <row r="47" spans="2:8">
      <c r="B47" s="58" t="s">
        <v>42</v>
      </c>
      <c r="C47" s="58"/>
      <c r="D47" s="58"/>
      <c r="E47" s="58"/>
      <c r="F47" s="58"/>
      <c r="G47" s="59"/>
      <c r="H47" s="16">
        <v>8.3333333333333301E-2</v>
      </c>
    </row>
    <row r="48" spans="2:8">
      <c r="B48" s="58" t="s">
        <v>43</v>
      </c>
      <c r="C48" s="58"/>
      <c r="D48" s="58"/>
      <c r="E48" s="58"/>
      <c r="F48" s="58"/>
      <c r="G48" s="59"/>
      <c r="H48" s="16">
        <v>8.3333333333333301E-2</v>
      </c>
    </row>
    <row r="49" spans="2:8">
      <c r="H49" s="17"/>
    </row>
    <row r="50" spans="2:8">
      <c r="B50" s="58" t="s">
        <v>44</v>
      </c>
      <c r="C50" s="58"/>
      <c r="D50" s="58"/>
      <c r="E50" s="58"/>
      <c r="F50" s="58"/>
      <c r="G50" s="59"/>
      <c r="H50" s="16">
        <v>0.16666666666666699</v>
      </c>
    </row>
    <row r="51" spans="2:8">
      <c r="B51" s="58" t="s">
        <v>45</v>
      </c>
      <c r="C51" s="58"/>
      <c r="D51" s="58"/>
      <c r="E51" s="58"/>
      <c r="F51" s="58"/>
      <c r="G51" s="59"/>
      <c r="H51" s="16">
        <v>0.33333333333333398</v>
      </c>
    </row>
    <row r="52" spans="2:8">
      <c r="B52" s="58" t="s">
        <v>46</v>
      </c>
      <c r="C52" s="58"/>
      <c r="D52" s="58"/>
      <c r="E52" s="58"/>
      <c r="F52" s="58"/>
      <c r="G52" s="59"/>
      <c r="H52" s="16">
        <v>0.95833333333333404</v>
      </c>
    </row>
    <row r="53" spans="2:8">
      <c r="H53" s="17"/>
    </row>
    <row r="54" spans="2:8">
      <c r="B54" s="58" t="s">
        <v>47</v>
      </c>
      <c r="C54" s="58"/>
      <c r="D54" s="58"/>
      <c r="E54" s="58"/>
      <c r="F54" s="58"/>
      <c r="G54" s="59"/>
      <c r="H54" s="16" t="s">
        <v>50</v>
      </c>
    </row>
    <row r="55" spans="2:8">
      <c r="B55" s="58" t="s">
        <v>48</v>
      </c>
      <c r="C55" s="58"/>
      <c r="D55" s="58"/>
      <c r="E55" s="58"/>
      <c r="F55" s="58"/>
      <c r="G55" s="59"/>
      <c r="H55" s="16" t="s">
        <v>50</v>
      </c>
    </row>
    <row r="56" spans="2:8">
      <c r="B56" s="58" t="s">
        <v>49</v>
      </c>
      <c r="C56" s="58"/>
      <c r="D56" s="58"/>
      <c r="E56" s="58"/>
      <c r="F56" s="58"/>
      <c r="G56" s="59"/>
      <c r="H56" s="16" t="s">
        <v>50</v>
      </c>
    </row>
    <row r="57" spans="2:8">
      <c r="H57" s="17"/>
    </row>
    <row r="58" spans="2:8">
      <c r="D58" s="70" t="s">
        <v>53</v>
      </c>
      <c r="E58" s="70"/>
      <c r="G58" s="70" t="s">
        <v>18</v>
      </c>
      <c r="H58" s="70"/>
    </row>
    <row r="59" spans="2:8">
      <c r="D59" s="70"/>
      <c r="E59" s="70"/>
      <c r="G59" s="70"/>
      <c r="H59" s="70"/>
    </row>
  </sheetData>
  <mergeCells count="36">
    <mergeCell ref="B55:G55"/>
    <mergeCell ref="B56:G56"/>
    <mergeCell ref="D58:E59"/>
    <mergeCell ref="G58:H59"/>
    <mergeCell ref="B47:G47"/>
    <mergeCell ref="B48:G48"/>
    <mergeCell ref="B50:G50"/>
    <mergeCell ref="B51:G51"/>
    <mergeCell ref="B52:G52"/>
    <mergeCell ref="B54:G54"/>
    <mergeCell ref="B20:H21"/>
    <mergeCell ref="B25:H27"/>
    <mergeCell ref="B24:H24"/>
    <mergeCell ref="B46:G46"/>
    <mergeCell ref="B28:F28"/>
    <mergeCell ref="G28:H28"/>
    <mergeCell ref="B31:H31"/>
    <mergeCell ref="B32:H34"/>
    <mergeCell ref="B35:F35"/>
    <mergeCell ref="G35:H35"/>
    <mergeCell ref="B38:H38"/>
    <mergeCell ref="B39:H41"/>
    <mergeCell ref="B42:G42"/>
    <mergeCell ref="B43:G43"/>
    <mergeCell ref="B44:G44"/>
    <mergeCell ref="B14:H15"/>
    <mergeCell ref="B16:F16"/>
    <mergeCell ref="G16:H16"/>
    <mergeCell ref="B17:H18"/>
    <mergeCell ref="B19:F19"/>
    <mergeCell ref="G19:H19"/>
    <mergeCell ref="C2:H5"/>
    <mergeCell ref="B8:H8"/>
    <mergeCell ref="B9:H11"/>
    <mergeCell ref="B13:F13"/>
    <mergeCell ref="G13:H13"/>
  </mergeCells>
  <dataValidations count="5">
    <dataValidation showErrorMessage="1" showInputMessage="1" sqref="G13:H13" type="whole">
      <formula1>0</formula1>
      <formula2>1</formula2>
    </dataValidation>
    <dataValidation showErrorMessage="1" showInputMessage="1" sqref="G16:H16" type="whole">
      <formula1>0</formula1>
      <formula2>3</formula2>
    </dataValidation>
    <dataValidation showErrorMessage="1" showInputMessage="1" sqref="G19:H19" type="whole">
      <formula1>0</formula1>
      <formula2>6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35:H35" type="whole">
      <formula1>0</formula1>
      <formula2>24</formula2>
    </dataValidation>
  </dataValidations>
  <hyperlinks>
    <hyperlink display="Další sekce" location="'SEKCE_4 (B)'!A1" ref="G58:H59"/>
    <hyperlink display="Předchozí  sekce" location="'SEKCE_2 (B)'!A1" ref="D58:E59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TechSheet!$J$4:$J$10</xm:f>
          </x14:formula1>
          <xm:sqref>H54:H56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TechSheet!$L$4:$L$12</xm:f>
          </x14:formula1>
          <xm:sqref>H51</xm:sqref>
        </x14:dataValidation>
      </x14:dataValidations>
    </ext>
  </extLst>
</worksheet>
</file>

<file path=xl/worksheets/sheet1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7"/>
  <dimension ref="B2:H15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51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52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customHeight="1" ht="35.1" r="12" spans="2:8">
      <c r="B12" s="82">
        <v>100</v>
      </c>
      <c r="C12" s="83"/>
      <c r="D12" s="83"/>
      <c r="E12" s="83"/>
      <c r="F12" s="83"/>
      <c r="G12" s="83"/>
      <c r="H12" s="84"/>
    </row>
    <row r="14" spans="2:8">
      <c r="D14" s="70" t="s">
        <v>53</v>
      </c>
      <c r="E14" s="70"/>
      <c r="G14" s="70" t="s">
        <v>69</v>
      </c>
      <c r="H14" s="70"/>
    </row>
    <row r="15" spans="2:8">
      <c r="D15" s="70"/>
      <c r="E15" s="70"/>
      <c r="G15" s="70"/>
      <c r="H15" s="70"/>
    </row>
  </sheetData>
  <mergeCells count="6">
    <mergeCell ref="C2:H5"/>
    <mergeCell ref="B8:H8"/>
    <mergeCell ref="B9:H11"/>
    <mergeCell ref="B12:H12"/>
    <mergeCell ref="D14:E15"/>
    <mergeCell ref="G14:H15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Ukázka vyhodnocení" location="Pattern!A1" ref="G14:H15"/>
    <hyperlink display="Předchozí  sekce" location="'SEKCE_3 (B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8"/>
  <dimension ref="B3:I15"/>
  <sheetViews>
    <sheetView showGridLines="0" showRowColHeaders="0" workbookViewId="0">
      <selection activeCell="H17" sqref="H17"/>
    </sheetView>
  </sheetViews>
  <sheetFormatPr defaultRowHeight="15"/>
  <sheetData>
    <row customHeight="1" ht="21.75" r="3" spans="2:9">
      <c r="C3" s="69" t="s">
        <v>0</v>
      </c>
      <c r="D3" s="69"/>
      <c r="E3" s="69"/>
      <c r="F3" s="69"/>
      <c r="G3" s="69"/>
      <c r="H3" s="69"/>
      <c r="I3" s="1"/>
    </row>
    <row customHeight="1" ht="15" r="4" spans="2:9">
      <c r="C4" s="69"/>
      <c r="D4" s="69"/>
      <c r="E4" s="69"/>
      <c r="F4" s="69"/>
      <c r="G4" s="69"/>
      <c r="H4" s="69"/>
      <c r="I4" s="1"/>
    </row>
    <row customHeight="1" ht="15" r="5" spans="2:9">
      <c r="C5" s="69"/>
      <c r="D5" s="69"/>
      <c r="E5" s="69"/>
      <c r="F5" s="69"/>
      <c r="G5" s="69"/>
      <c r="H5" s="69"/>
      <c r="I5" s="1"/>
    </row>
    <row customHeight="1" ht="15" r="6" spans="2:9">
      <c r="C6" s="69"/>
      <c r="D6" s="69"/>
      <c r="E6" s="69"/>
      <c r="F6" s="69"/>
      <c r="G6" s="69"/>
      <c r="H6" s="69"/>
      <c r="I6" s="1"/>
    </row>
    <row ht="20.25" r="9" spans="2:9" thickBot="1">
      <c r="B9" s="2" t="s">
        <v>55</v>
      </c>
      <c r="C9" s="2"/>
      <c r="D9" s="2"/>
      <c r="E9" s="2"/>
      <c r="F9" s="2"/>
      <c r="G9" s="2"/>
      <c r="H9" s="2"/>
    </row>
    <row ht="15.75" r="10" spans="2:9" thickTop="1"/>
    <row r="12" spans="2:9">
      <c r="B12">
        <v>1</v>
      </c>
      <c r="C12" s="8" t="s">
        <v>59</v>
      </c>
      <c r="G12" s="4" t="s">
        <v>2</v>
      </c>
    </row>
    <row r="13" spans="2:9">
      <c r="B13" s="8">
        <v>2</v>
      </c>
      <c r="C13" s="8" t="s">
        <v>56</v>
      </c>
      <c r="D13" s="8"/>
      <c r="E13" s="8"/>
      <c r="F13" s="8"/>
      <c r="G13" s="4" t="s">
        <v>2</v>
      </c>
    </row>
    <row r="14" spans="2:9">
      <c r="B14" s="8">
        <v>3</v>
      </c>
      <c r="C14" s="8" t="s">
        <v>57</v>
      </c>
      <c r="D14" s="8"/>
      <c r="E14" s="8"/>
      <c r="F14" s="8"/>
      <c r="G14" s="4" t="s">
        <v>2</v>
      </c>
    </row>
    <row r="15" spans="2:9">
      <c r="B15" s="8">
        <v>4</v>
      </c>
      <c r="C15" s="8" t="s">
        <v>58</v>
      </c>
      <c r="D15" s="8"/>
      <c r="E15" s="8"/>
      <c r="F15" s="8"/>
      <c r="G15" s="4" t="s">
        <v>2</v>
      </c>
    </row>
  </sheetData>
  <mergeCells count="1">
    <mergeCell ref="C3:H6"/>
  </mergeCells>
  <hyperlinks>
    <hyperlink display="zde" location="Calcul!A1" ref="G12"/>
    <hyperlink display="zde" location="'SEKCE_1 (I)'!A1" ref="G13"/>
    <hyperlink display="zde" location="'SEKCE_1 (B)'!A1" ref="G14"/>
    <hyperlink display="zde" location="'SEKCE_1 (U)'!A1" ref="G15"/>
  </hyperlinks>
  <pageMargins bottom="0.78740157499999996" footer="0.3" header="0.3" left="0.7" right="0.7" top="0.78740157499999996"/>
  <drawing r:id="rId1"/>
</worksheet>
</file>

<file path=xl/worksheets/sheet1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9"/>
  <dimension ref="B3:Q112"/>
  <sheetViews>
    <sheetView showGridLines="0" showRowColHeaders="0" topLeftCell="A34" workbookViewId="0">
      <selection activeCell="K19" sqref="K19:L19"/>
    </sheetView>
  </sheetViews>
  <sheetFormatPr defaultRowHeight="15"/>
  <cols>
    <col min="10" max="10" customWidth="true" width="26.0" collapsed="false"/>
    <col min="18" max="18" bestFit="true" customWidth="true" width="10.85546875" collapsed="false"/>
    <col min="19" max="19" customWidth="true" width="14.5703125" collapsed="false"/>
  </cols>
  <sheetData>
    <row customHeight="1" ht="15" r="3" spans="2:16"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customHeight="1" ht="15" r="4" spans="2:16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customHeight="1" ht="15" r="5" spans="2:16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customHeight="1" ht="15" r="6" spans="2:16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ht="19.5" r="9" spans="2:16">
      <c r="B9" s="12" t="s">
        <v>60</v>
      </c>
      <c r="C9" s="12"/>
      <c r="D9" s="12"/>
      <c r="E9" s="12"/>
      <c r="F9" s="12"/>
      <c r="G9" s="12"/>
      <c r="H9" s="12"/>
      <c r="I9" s="12"/>
      <c r="J9" s="12"/>
      <c r="K9" s="90">
        <f>SUM(K12,K29,K40,K105)</f>
        <v>1</v>
      </c>
      <c r="L9" s="91"/>
      <c r="M9" s="90">
        <f>SUM(M12,M29,M40,M105)</f>
        <v>0</v>
      </c>
      <c r="N9" s="91"/>
      <c r="O9" s="90">
        <f>SUM(O12,O29,O40,O105)</f>
        <v>0.8</v>
      </c>
      <c r="P9" s="91"/>
    </row>
    <row customHeight="1" ht="15" r="10" spans="2:16">
      <c r="B10" s="12"/>
      <c r="C10" s="12"/>
      <c r="D10" s="12"/>
      <c r="E10" s="12"/>
      <c r="F10" s="12"/>
      <c r="G10" s="12"/>
      <c r="H10" s="12"/>
      <c r="I10" s="12"/>
      <c r="J10" s="12"/>
    </row>
    <row customFormat="1" r="11" s="7" spans="2:16">
      <c r="K11" s="70" t="s">
        <v>65</v>
      </c>
      <c r="L11" s="70"/>
      <c r="M11" s="70" t="s">
        <v>66</v>
      </c>
      <c r="N11" s="70"/>
      <c r="O11" s="70" t="s">
        <v>67</v>
      </c>
      <c r="P11" s="70"/>
    </row>
    <row customFormat="1" customHeight="1" ht="15" r="12" s="7" spans="2:16">
      <c r="B12" s="87" t="s">
        <v>61</v>
      </c>
      <c r="C12" s="87"/>
      <c r="D12" s="10" t="s">
        <v>64</v>
      </c>
      <c r="J12" s="85" t="s">
        <v>74</v>
      </c>
      <c r="K12" s="86">
        <f>SUM(K19,K25)</f>
        <v>0.15</v>
      </c>
      <c r="L12" s="86"/>
      <c r="M12" s="86">
        <f ref="M12" si="0" t="shared">SUM(M19,M25)</f>
        <v>0</v>
      </c>
      <c r="N12" s="86"/>
      <c r="O12" s="86">
        <f>SUM(O19,O25)</f>
        <v>0.15</v>
      </c>
      <c r="P12" s="86"/>
    </row>
    <row customFormat="1" r="13" s="7" spans="2:16">
      <c r="B13" s="87" t="s">
        <v>70</v>
      </c>
      <c r="C13" s="87"/>
      <c r="D13" s="10">
        <v>0.15</v>
      </c>
      <c r="J13" s="85"/>
      <c r="K13" s="86"/>
      <c r="L13" s="86"/>
      <c r="M13" s="86"/>
      <c r="N13" s="86"/>
      <c r="O13" s="86"/>
      <c r="P13" s="86"/>
    </row>
    <row customFormat="1" r="14" s="7" spans="2:16"/>
    <row customFormat="1" r="15" s="7" spans="2:16">
      <c r="D15" s="87" t="s">
        <v>62</v>
      </c>
      <c r="E15" s="87"/>
      <c r="F15" s="10" t="s">
        <v>63</v>
      </c>
    </row>
    <row customFormat="1" r="16" s="7" spans="2:16">
      <c r="D16" s="87" t="s">
        <v>71</v>
      </c>
      <c r="E16" s="87"/>
      <c r="F16" s="10">
        <v>0.5</v>
      </c>
    </row>
    <row customFormat="1" r="17" s="7" spans="2:17">
      <c r="K17" s="70" t="s">
        <v>65</v>
      </c>
      <c r="L17" s="70"/>
      <c r="M17" s="70" t="s">
        <v>66</v>
      </c>
      <c r="N17" s="70"/>
      <c r="O17" s="70" t="s">
        <v>67</v>
      </c>
      <c r="P17" s="70"/>
    </row>
    <row customFormat="1" r="18" s="7" spans="2:17">
      <c r="E18" s="86" t="s">
        <v>68</v>
      </c>
      <c r="F18" s="86"/>
      <c r="G18" s="86"/>
      <c r="H18" s="86"/>
      <c r="I18" s="86"/>
      <c r="J18" s="86"/>
      <c r="K18" s="86">
        <f>COUNTIF('SEKCE_1 (I)'!H13:H18,"Ano")</f>
        <v>6</v>
      </c>
      <c r="L18" s="86"/>
      <c r="M18" s="86">
        <f>COUNTIF('SEKCE_1 (B)'!H13:H18,"Ano")</f>
        <v>0</v>
      </c>
      <c r="N18" s="86"/>
      <c r="O18" s="86">
        <f>COUNTIF('SEKCE_1 (U)'!H13:H18,"Ano")</f>
        <v>6</v>
      </c>
      <c r="P18" s="86"/>
    </row>
    <row customFormat="1" r="19" s="7" spans="2:17">
      <c r="E19" s="87" t="s">
        <v>75</v>
      </c>
      <c r="F19" s="87"/>
      <c r="G19" s="87"/>
      <c r="H19" s="87"/>
      <c r="I19" s="87"/>
      <c r="J19" s="87"/>
      <c r="K19" s="86">
        <f>$D$13*$F$22*(K18-MIN($K$18:$P$18))/(MAX($K$18:$P$18)-MIN($K$18:$P$18))</f>
        <v>7.4999999999999997E-2</v>
      </c>
      <c r="L19" s="86"/>
      <c r="M19" s="86">
        <f>$D$13*$F$22*(M18-MIN($K$18:$P$18))/(MAX($K$18:$P$18)-MIN($K$18:$P$18))</f>
        <v>0</v>
      </c>
      <c r="N19" s="86"/>
      <c r="O19" s="86">
        <f>$D$13*$F$22*(O18-MIN($K$18:$P$18))/(MAX($K$18:$P$18)-MIN($K$18:$P$18))</f>
        <v>7.4999999999999997E-2</v>
      </c>
      <c r="P19" s="86"/>
    </row>
    <row customFormat="1" r="20" s="7" spans="2:17"/>
    <row customFormat="1" r="21" s="7" spans="2:17">
      <c r="D21" s="87" t="s">
        <v>72</v>
      </c>
      <c r="E21" s="87"/>
      <c r="F21" s="10" t="s">
        <v>73</v>
      </c>
    </row>
    <row customFormat="1" r="22" s="7" spans="2:17">
      <c r="D22" s="87" t="s">
        <v>71</v>
      </c>
      <c r="E22" s="87"/>
      <c r="F22" s="10">
        <v>0.5</v>
      </c>
    </row>
    <row customFormat="1" r="23" s="7" spans="2:17">
      <c r="K23" s="70" t="s">
        <v>65</v>
      </c>
      <c r="L23" s="70"/>
      <c r="M23" s="70" t="s">
        <v>66</v>
      </c>
      <c r="N23" s="70"/>
      <c r="O23" s="70" t="s">
        <v>67</v>
      </c>
      <c r="P23" s="70"/>
    </row>
    <row customFormat="1" r="24" s="7" spans="2:17">
      <c r="E24" s="86" t="s">
        <v>68</v>
      </c>
      <c r="F24" s="86"/>
      <c r="G24" s="86"/>
      <c r="H24" s="86"/>
      <c r="I24" s="86"/>
      <c r="J24" s="86"/>
      <c r="K24" s="86">
        <f>COUNTIF('SEKCE_1 (I)'!H19:H24,"Ano")</f>
        <v>3</v>
      </c>
      <c r="L24" s="86"/>
      <c r="M24" s="86">
        <f>COUNTIF('SEKCE_1 (B)'!H19:H24,"Ano")</f>
        <v>0</v>
      </c>
      <c r="N24" s="86"/>
      <c r="O24" s="86">
        <f>COUNTIF('SEKCE_1 (U)'!H19:H24,"Ano")</f>
        <v>3</v>
      </c>
      <c r="P24" s="86"/>
    </row>
    <row customFormat="1" r="25" s="7" spans="2:17">
      <c r="E25" s="87" t="s">
        <v>75</v>
      </c>
      <c r="F25" s="87"/>
      <c r="G25" s="87"/>
      <c r="H25" s="87"/>
      <c r="I25" s="87"/>
      <c r="J25" s="87"/>
      <c r="K25" s="86">
        <f>$D$13*$F$22*(K24-MIN($K$24:$P$24))/(MAX($K$24:$P$24)-MIN($K$24:$P$24))</f>
        <v>7.4999999999999997E-2</v>
      </c>
      <c r="L25" s="86"/>
      <c r="M25" s="86">
        <f ref="M25" si="1" t="shared">$D$13*$F$22*(M24-MIN($K$24:$P$24))/(MAX($K$24:$P$24)-MIN($K$24:$P$24))</f>
        <v>0</v>
      </c>
      <c r="N25" s="86"/>
      <c r="O25" s="86">
        <f>$D$13*$F$22*(O24-MIN($K$24:$P$24))/(MAX($K$24:$P$24)-MIN($K$24:$P$24))</f>
        <v>7.4999999999999997E-2</v>
      </c>
      <c r="P25" s="86"/>
    </row>
    <row customFormat="1" r="26" s="7" spans="2:17"/>
    <row customFormat="1" r="27" s="7" spans="2:17"/>
    <row r="28" spans="2:17">
      <c r="B28" s="7"/>
      <c r="C28" s="7"/>
      <c r="D28" s="7"/>
      <c r="E28" s="7"/>
      <c r="F28" s="7"/>
      <c r="G28" s="7"/>
      <c r="H28" s="7"/>
      <c r="I28" s="7"/>
      <c r="J28" s="7"/>
      <c r="K28" s="70" t="s">
        <v>65</v>
      </c>
      <c r="L28" s="70"/>
      <c r="M28" s="70" t="s">
        <v>66</v>
      </c>
      <c r="N28" s="70"/>
      <c r="O28" s="70" t="s">
        <v>67</v>
      </c>
      <c r="P28" s="70"/>
      <c r="Q28" s="7"/>
    </row>
    <row r="29" spans="2:17">
      <c r="B29" s="87" t="s">
        <v>61</v>
      </c>
      <c r="C29" s="87"/>
      <c r="D29" s="10" t="s">
        <v>76</v>
      </c>
      <c r="E29" s="7"/>
      <c r="F29" s="7"/>
      <c r="G29" s="7"/>
      <c r="H29" s="7"/>
      <c r="I29" s="7"/>
      <c r="J29" s="85" t="s">
        <v>74</v>
      </c>
      <c r="K29" s="88">
        <f>SUM(K36)</f>
        <v>0.5</v>
      </c>
      <c r="L29" s="86"/>
      <c r="M29" s="88">
        <f>SUM(M36)</f>
        <v>0</v>
      </c>
      <c r="N29" s="86"/>
      <c r="O29" s="88">
        <f>SUM(O36)</f>
        <v>0.5</v>
      </c>
      <c r="P29" s="86"/>
      <c r="Q29" s="7"/>
    </row>
    <row r="30" spans="2:17">
      <c r="B30" s="87" t="s">
        <v>70</v>
      </c>
      <c r="C30" s="87"/>
      <c r="D30" s="10">
        <v>0.5</v>
      </c>
      <c r="E30" s="7"/>
      <c r="F30" s="7"/>
      <c r="G30" s="7"/>
      <c r="H30" s="7"/>
      <c r="I30" s="7"/>
      <c r="J30" s="85"/>
      <c r="K30" s="86"/>
      <c r="L30" s="86"/>
      <c r="M30" s="86"/>
      <c r="N30" s="86"/>
      <c r="O30" s="86"/>
      <c r="P30" s="86"/>
      <c r="Q30" s="7"/>
    </row>
    <row r="32" spans="2:17">
      <c r="D32" s="87" t="s">
        <v>62</v>
      </c>
      <c r="E32" s="87"/>
      <c r="F32" s="10" t="s">
        <v>77</v>
      </c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6">
      <c r="D33" s="87" t="s">
        <v>71</v>
      </c>
      <c r="E33" s="87"/>
      <c r="F33" s="10"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>
      <c r="D34" s="7"/>
      <c r="E34" s="7"/>
      <c r="F34" s="7"/>
      <c r="G34" s="7"/>
      <c r="H34" s="7"/>
      <c r="I34" s="7"/>
      <c r="J34" s="7"/>
      <c r="K34" s="70" t="s">
        <v>65</v>
      </c>
      <c r="L34" s="70"/>
      <c r="M34" s="70" t="s">
        <v>66</v>
      </c>
      <c r="N34" s="70"/>
      <c r="O34" s="70" t="s">
        <v>67</v>
      </c>
      <c r="P34" s="70"/>
    </row>
    <row r="35" spans="2:16">
      <c r="D35" s="7"/>
      <c r="E35" s="87" t="s">
        <v>78</v>
      </c>
      <c r="F35" s="87"/>
      <c r="G35" s="87"/>
      <c r="H35" s="87"/>
      <c r="I35" s="87"/>
      <c r="J35" s="87"/>
      <c r="K35" s="89">
        <f>'SEKCE_2 (I)'!B13</f>
        <v>0</v>
      </c>
      <c r="L35" s="86"/>
      <c r="M35" s="89">
        <f>'SEKCE_2 (B)'!B13</f>
        <v>3500000</v>
      </c>
      <c r="N35" s="86"/>
      <c r="O35" s="89">
        <f>'SEKCE_2 (U)'!B13</f>
        <v>0</v>
      </c>
      <c r="P35" s="86"/>
    </row>
    <row r="36" spans="2:16">
      <c r="D36" s="7"/>
      <c r="E36" s="87" t="s">
        <v>75</v>
      </c>
      <c r="F36" s="87"/>
      <c r="G36" s="87"/>
      <c r="H36" s="87"/>
      <c r="I36" s="87"/>
      <c r="J36" s="87"/>
      <c r="K36" s="88">
        <f>$D$30*$F$33*(K35-MAX($K$35:$P$35))/(MIN($K$35:$P$35)-MAX($K$35:$P$35))</f>
        <v>0.5</v>
      </c>
      <c r="L36" s="88"/>
      <c r="M36" s="88">
        <f>$D$30*$F$33*(M35-MAX($K$35:$P$35))/(MIN($K$35:$P$35)-MAX($K$35:$P$35))</f>
        <v>0</v>
      </c>
      <c r="N36" s="88"/>
      <c r="O36" s="88">
        <f>$D$30*$F$33*(O35-MAX($K$35:$P$35))/(MIN($K$35:$P$35)-MAX($K$35:$P$35))</f>
        <v>0.5</v>
      </c>
      <c r="P36" s="88"/>
    </row>
    <row r="39" spans="2:16">
      <c r="B39" s="7"/>
      <c r="C39" s="7"/>
      <c r="D39" s="7"/>
      <c r="E39" s="7"/>
      <c r="F39" s="7"/>
      <c r="G39" s="7"/>
      <c r="H39" s="7"/>
      <c r="I39" s="7"/>
      <c r="J39" s="7"/>
      <c r="K39" s="70" t="s">
        <v>65</v>
      </c>
      <c r="L39" s="70"/>
      <c r="M39" s="70" t="s">
        <v>66</v>
      </c>
      <c r="N39" s="70"/>
      <c r="O39" s="70" t="s">
        <v>67</v>
      </c>
      <c r="P39" s="70"/>
    </row>
    <row r="40" spans="2:16">
      <c r="B40" s="87" t="s">
        <v>61</v>
      </c>
      <c r="C40" s="87"/>
      <c r="D40" s="10" t="s">
        <v>79</v>
      </c>
      <c r="E40" s="7"/>
      <c r="F40" s="7"/>
      <c r="G40" s="7"/>
      <c r="H40" s="7"/>
      <c r="I40" s="7"/>
      <c r="J40" s="85" t="s">
        <v>74</v>
      </c>
      <c r="K40" s="88">
        <f>SUM(K45,K60,K67,K72)</f>
        <v>0.15</v>
      </c>
      <c r="L40" s="86"/>
      <c r="M40" s="88">
        <f ref="M40" si="2" t="shared">SUM(M45,M60,M67,M72)</f>
        <v>0</v>
      </c>
      <c r="N40" s="86"/>
      <c r="O40" s="88">
        <f ref="O40" si="3" t="shared">SUM(O45,O60,O67,O72)</f>
        <v>0.15</v>
      </c>
      <c r="P40" s="86"/>
    </row>
    <row r="41" spans="2:16">
      <c r="B41" s="87" t="s">
        <v>70</v>
      </c>
      <c r="C41" s="87"/>
      <c r="D41" s="10">
        <v>0.15</v>
      </c>
      <c r="E41" s="7"/>
      <c r="F41" s="7"/>
      <c r="G41" s="7"/>
      <c r="H41" s="7"/>
      <c r="I41" s="7"/>
      <c r="J41" s="85"/>
      <c r="K41" s="86"/>
      <c r="L41" s="86"/>
      <c r="M41" s="86"/>
      <c r="N41" s="86"/>
      <c r="O41" s="86"/>
      <c r="P41" s="86"/>
    </row>
    <row r="43" spans="2:16">
      <c r="D43" s="87" t="s">
        <v>62</v>
      </c>
      <c r="E43" s="87"/>
      <c r="F43" s="10" t="s">
        <v>80</v>
      </c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2:16">
      <c r="D44" s="87" t="s">
        <v>71</v>
      </c>
      <c r="E44" s="87"/>
      <c r="F44" s="10">
        <v>0.25</v>
      </c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2:16">
      <c r="D45" s="87" t="s">
        <v>75</v>
      </c>
      <c r="E45" s="87"/>
      <c r="F45" s="87"/>
      <c r="G45" s="87"/>
      <c r="H45" s="87"/>
      <c r="I45" s="87"/>
      <c r="J45" s="87"/>
      <c r="K45" s="88">
        <f>SUM(K49,K51,K53)</f>
        <v>3.7499999999999999E-2</v>
      </c>
      <c r="L45" s="86"/>
      <c r="M45" s="88">
        <f ref="M45" si="4" t="shared">SUM(M49,M51,M53)</f>
        <v>0</v>
      </c>
      <c r="N45" s="86"/>
      <c r="O45" s="88">
        <f ref="O45" si="5" t="shared">SUM(O49,O51,O53)</f>
        <v>3.7499999999999999E-2</v>
      </c>
      <c r="P45" s="86"/>
    </row>
    <row r="46" spans="2:16">
      <c r="D46" s="11"/>
      <c r="E46" s="11"/>
      <c r="F46" s="10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2:16">
      <c r="D47" s="7" t="s">
        <v>82</v>
      </c>
      <c r="E47" s="7"/>
      <c r="F47" s="7"/>
      <c r="G47" s="7"/>
      <c r="H47" s="7"/>
      <c r="I47" s="7"/>
      <c r="J47" s="7"/>
      <c r="K47" s="70" t="s">
        <v>65</v>
      </c>
      <c r="L47" s="70"/>
      <c r="M47" s="70" t="s">
        <v>66</v>
      </c>
      <c r="N47" s="70"/>
      <c r="O47" s="70" t="s">
        <v>67</v>
      </c>
      <c r="P47" s="70"/>
    </row>
    <row r="48" spans="2:16">
      <c r="D48" s="7">
        <f>1/3</f>
        <v>0.33333333333333331</v>
      </c>
      <c r="E48" s="87" t="s">
        <v>81</v>
      </c>
      <c r="F48" s="87"/>
      <c r="G48" s="87"/>
      <c r="H48" s="87"/>
      <c r="I48" s="87"/>
      <c r="J48" s="87"/>
      <c r="K48" s="88">
        <f>'SEKCE_3 (I)'!G13</f>
        <v>0</v>
      </c>
      <c r="L48" s="88"/>
      <c r="M48" s="88">
        <f>'SEKCE_3 (B)'!G13</f>
        <v>1</v>
      </c>
      <c r="N48" s="88"/>
      <c r="O48" s="86">
        <f>'SEKCE_3 (U)'!G13</f>
        <v>0</v>
      </c>
      <c r="P48" s="86"/>
    </row>
    <row r="49" spans="4:16">
      <c r="E49" s="87" t="s">
        <v>85</v>
      </c>
      <c r="F49" s="87"/>
      <c r="G49" s="87"/>
      <c r="H49" s="87"/>
      <c r="I49" s="87"/>
      <c r="J49" s="87"/>
      <c r="K49" s="88">
        <f>$F$44*$D$48*$D$41*(K48-MAX($K$48:$P$48))/(MIN($K$48:$P$48)-MAX($K$48:$P$48))</f>
        <v>1.2499999999999999E-2</v>
      </c>
      <c r="L49" s="88"/>
      <c r="M49" s="88">
        <f>$F$44*$D$48*$D$41*(M48-MAX($K$48:$P$48))/(MIN($K$48:$P$48)-MAX($K$48:$P$48))</f>
        <v>0</v>
      </c>
      <c r="N49" s="88"/>
      <c r="O49" s="88">
        <f>$F$44*$D$48*$D$41*(O48-MAX($K$48:$P$48))/(MIN($K$48:$P$48)-MAX($K$48:$P$48))</f>
        <v>1.2499999999999999E-2</v>
      </c>
      <c r="P49" s="88"/>
    </row>
    <row r="50" spans="4:16">
      <c r="D50" s="7">
        <f>1/3</f>
        <v>0.33333333333333331</v>
      </c>
      <c r="E50" s="87" t="s">
        <v>83</v>
      </c>
      <c r="F50" s="87"/>
      <c r="G50" s="87"/>
      <c r="H50" s="87"/>
      <c r="I50" s="87"/>
      <c r="J50" s="87"/>
      <c r="K50" s="91">
        <f>'SEKCE_3 (I)'!G16</f>
        <v>0</v>
      </c>
      <c r="L50" s="91"/>
      <c r="M50" s="91">
        <f>'SEKCE_3 (B)'!G16</f>
        <v>3</v>
      </c>
      <c r="N50" s="91"/>
      <c r="O50" s="91">
        <f>'SEKCE_3 (U)'!G16</f>
        <v>0</v>
      </c>
      <c r="P50" s="91"/>
    </row>
    <row r="51" spans="4:16">
      <c r="E51" s="87" t="s">
        <v>85</v>
      </c>
      <c r="F51" s="87"/>
      <c r="G51" s="87"/>
      <c r="H51" s="87"/>
      <c r="I51" s="87"/>
      <c r="J51" s="87"/>
      <c r="K51" s="88">
        <f>$F$44*$D$50*$D$41*(K50-MAX($K$50:$P$50))/(MIN($K$50:$P$50)-MAX($K$50:$P$50))</f>
        <v>1.2499999999999999E-2</v>
      </c>
      <c r="L51" s="88"/>
      <c r="M51" s="88">
        <f>$F$44*$D$50*$D$41*(M50-MAX($K$50:$P$50))/(MIN($K$50:$P$50)-MAX($K$50:$P$50))</f>
        <v>0</v>
      </c>
      <c r="N51" s="88"/>
      <c r="O51" s="88">
        <f>$F$44*$D$50*$D$41*(O50-MAX($K$50:$P$50))/(MIN($K$50:$P$50)-MAX($K$50:$P$50))</f>
        <v>1.2499999999999999E-2</v>
      </c>
      <c r="P51" s="88"/>
    </row>
    <row r="52" spans="4:16">
      <c r="D52" s="7">
        <f>1/3</f>
        <v>0.33333333333333331</v>
      </c>
      <c r="E52" s="87" t="s">
        <v>84</v>
      </c>
      <c r="F52" s="87"/>
      <c r="G52" s="87"/>
      <c r="H52" s="87"/>
      <c r="I52" s="87"/>
      <c r="J52" s="87"/>
      <c r="K52" s="91">
        <f>'SEKCE_3 (I)'!G19</f>
        <v>0</v>
      </c>
      <c r="L52" s="91"/>
      <c r="M52" s="91">
        <f>'SEKCE_3 (B)'!G19</f>
        <v>6</v>
      </c>
      <c r="N52" s="91"/>
      <c r="O52" s="91">
        <f>'SEKCE_3 (U)'!G19</f>
        <v>0</v>
      </c>
      <c r="P52" s="91"/>
    </row>
    <row r="53" spans="4:16">
      <c r="E53" s="87" t="s">
        <v>85</v>
      </c>
      <c r="F53" s="87"/>
      <c r="G53" s="87"/>
      <c r="H53" s="87"/>
      <c r="I53" s="87"/>
      <c r="J53" s="87"/>
      <c r="K53" s="88">
        <f>$F$44*$D$52*$D$41*(K52-MAX($K$52:$P$52))/(MIN($K$52:$P$52)-MAX($K$52:$P$52))</f>
        <v>1.2499999999999999E-2</v>
      </c>
      <c r="L53" s="88"/>
      <c r="M53" s="88">
        <f>$F$44*$D$52*$D$41*(M52-MAX($K$52:$P$52))/(MIN($K$52:$P$52)-MAX($K$52:$P$52))</f>
        <v>0</v>
      </c>
      <c r="N53" s="88"/>
      <c r="O53" s="88">
        <f>$F$44*$D$48*$D$41*(O52-MAX($K$52:$P$52))/(MIN($K$52:$P$52)-MAX($K$52:$P$52))</f>
        <v>1.2499999999999999E-2</v>
      </c>
      <c r="P53" s="88"/>
    </row>
    <row r="54" spans="4:16">
      <c r="E54" s="11"/>
      <c r="F54" s="11"/>
      <c r="G54" s="11"/>
      <c r="H54" s="11"/>
      <c r="I54" s="11"/>
      <c r="J54" s="11"/>
      <c r="K54" s="15"/>
      <c r="L54" s="15"/>
      <c r="M54" s="15"/>
      <c r="N54" s="15"/>
      <c r="O54" s="15"/>
      <c r="P54" s="15"/>
    </row>
    <row r="56" spans="4:16">
      <c r="D56" s="87" t="s">
        <v>72</v>
      </c>
      <c r="E56" s="87"/>
      <c r="F56" s="10" t="s">
        <v>87</v>
      </c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4:16">
      <c r="D57" s="87" t="s">
        <v>71</v>
      </c>
      <c r="E57" s="87"/>
      <c r="F57" s="10">
        <v>0.25</v>
      </c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4:16">
      <c r="D58" s="7"/>
      <c r="E58" s="7"/>
      <c r="F58" s="7"/>
      <c r="G58" s="7"/>
      <c r="H58" s="7"/>
      <c r="I58" s="7"/>
      <c r="J58" s="7"/>
      <c r="K58" s="70" t="s">
        <v>65</v>
      </c>
      <c r="L58" s="70"/>
      <c r="M58" s="70" t="s">
        <v>66</v>
      </c>
      <c r="N58" s="70"/>
      <c r="O58" s="70" t="s">
        <v>67</v>
      </c>
      <c r="P58" s="70"/>
    </row>
    <row r="59" spans="4:16">
      <c r="D59" s="7"/>
      <c r="E59" s="87" t="s">
        <v>88</v>
      </c>
      <c r="F59" s="87"/>
      <c r="G59" s="87"/>
      <c r="H59" s="87"/>
      <c r="I59" s="87"/>
      <c r="J59" s="87"/>
      <c r="K59" s="88">
        <f>'SEKCE_3 (I)'!G28</f>
        <v>100</v>
      </c>
      <c r="L59" s="88"/>
      <c r="M59" s="88">
        <f>'SEKCE_3 (B)'!G28</f>
        <v>98.89</v>
      </c>
      <c r="N59" s="88"/>
      <c r="O59" s="86">
        <f>'SEKCE_3 (U)'!G28</f>
        <v>100</v>
      </c>
      <c r="P59" s="86"/>
    </row>
    <row r="60" spans="4:16">
      <c r="D60" s="7"/>
      <c r="E60" s="87" t="s">
        <v>75</v>
      </c>
      <c r="F60" s="87"/>
      <c r="G60" s="87"/>
      <c r="H60" s="87"/>
      <c r="I60" s="87"/>
      <c r="J60" s="87"/>
      <c r="K60" s="88">
        <f>$F$57*$D$41*(K59-MIN($K59:$P59))/(MAX($K59:$P59)-MIN($K59:$P59))</f>
        <v>3.7499999999999999E-2</v>
      </c>
      <c r="L60" s="88"/>
      <c r="M60" s="88">
        <f>$F$57*$D$41*(M59-MIN($K59:$P59))/(MAX($K59:$P59)-MIN($K59:$P59))</f>
        <v>0</v>
      </c>
      <c r="N60" s="88"/>
      <c r="O60" s="88">
        <f>$F$57*$D$41*(O59-MIN($K59:$P59))/(MAX($K59:$P59)-MIN($K59:$P59))</f>
        <v>3.7499999999999999E-2</v>
      </c>
      <c r="P60" s="88"/>
    </row>
    <row r="63" spans="4:16">
      <c r="D63" s="87" t="s">
        <v>86</v>
      </c>
      <c r="E63" s="87"/>
      <c r="F63" s="10" t="s">
        <v>90</v>
      </c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4:16">
      <c r="D64" s="87" t="s">
        <v>71</v>
      </c>
      <c r="E64" s="87"/>
      <c r="F64" s="10">
        <v>0.25</v>
      </c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4:16">
      <c r="D65" s="7"/>
      <c r="E65" s="7"/>
      <c r="F65" s="7"/>
      <c r="G65" s="7"/>
      <c r="H65" s="7"/>
      <c r="I65" s="7"/>
      <c r="J65" s="7"/>
      <c r="K65" s="70" t="s">
        <v>65</v>
      </c>
      <c r="L65" s="70"/>
      <c r="M65" s="70" t="s">
        <v>66</v>
      </c>
      <c r="N65" s="70"/>
      <c r="O65" s="70" t="s">
        <v>67</v>
      </c>
      <c r="P65" s="70"/>
    </row>
    <row r="66" spans="4:16">
      <c r="D66" s="7"/>
      <c r="E66" s="87" t="s">
        <v>90</v>
      </c>
      <c r="F66" s="87"/>
      <c r="G66" s="87"/>
      <c r="H66" s="87"/>
      <c r="I66" s="87"/>
      <c r="J66" s="87"/>
      <c r="K66" s="88">
        <f>'SEKCE_3 (I)'!G35</f>
        <v>0</v>
      </c>
      <c r="L66" s="88"/>
      <c r="M66" s="88">
        <f>'SEKCE_3 (B)'!G35</f>
        <v>24</v>
      </c>
      <c r="N66" s="88"/>
      <c r="O66" s="88">
        <f>'SEKCE_3 (U)'!G35</f>
        <v>0</v>
      </c>
      <c r="P66" s="88"/>
    </row>
    <row r="67" spans="4:16">
      <c r="D67" s="7"/>
      <c r="E67" s="87" t="s">
        <v>75</v>
      </c>
      <c r="F67" s="87"/>
      <c r="G67" s="87"/>
      <c r="H67" s="87"/>
      <c r="I67" s="87"/>
      <c r="J67" s="87"/>
      <c r="K67" s="88">
        <f>$F$64*$D$41*(K66-MAX($K66:$P66))/(MIN($K66:$P66)-MAX($K66:$P66))</f>
        <v>3.7499999999999999E-2</v>
      </c>
      <c r="L67" s="88"/>
      <c r="M67" s="88">
        <f>$F$64*$D$41*(M66-MAX($K66:$P66))/(MIN($K66:$P66)-MAX($K66:$P66))</f>
        <v>0</v>
      </c>
      <c r="N67" s="88"/>
      <c r="O67" s="88">
        <f>$F$64*$D$41*(O66-MAX($K66:$P66))/(MIN($K66:$P66)-MAX($K66:$P66))</f>
        <v>3.7499999999999999E-2</v>
      </c>
      <c r="P67" s="88"/>
    </row>
    <row r="70" spans="4:16">
      <c r="D70" s="87" t="s">
        <v>89</v>
      </c>
      <c r="E70" s="87"/>
      <c r="F70" s="10" t="s">
        <v>91</v>
      </c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>
      <c r="D71" s="87" t="s">
        <v>71</v>
      </c>
      <c r="E71" s="87"/>
      <c r="F71" s="10">
        <v>0.25</v>
      </c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>
      <c r="D72" s="87" t="s">
        <v>75</v>
      </c>
      <c r="E72" s="87"/>
      <c r="F72" s="87"/>
      <c r="G72" s="87"/>
      <c r="H72" s="87"/>
      <c r="I72" s="87"/>
      <c r="J72" s="87"/>
      <c r="K72" s="88">
        <f>SUM(K76,K78,K80,K83,K85,K87,K90,K92,K94,K97,K99,K101)</f>
        <v>3.7499999999999999E-2</v>
      </c>
      <c r="L72" s="86"/>
      <c r="M72" s="88">
        <f ref="M72" si="6" t="shared">SUM(M76,M78,M80,M83,M85,M87,M90,M92,M94,M97,M99,M101)</f>
        <v>0</v>
      </c>
      <c r="N72" s="86"/>
      <c r="O72" s="88">
        <f ref="O72" si="7" t="shared">SUM(O76,O78,O80,O83,O85,O87,O90,O92,O94,O97,O99,O101)</f>
        <v>3.7499999999999999E-2</v>
      </c>
      <c r="P72" s="86"/>
    </row>
    <row r="73" spans="4:16">
      <c r="D73" s="11"/>
      <c r="E73" s="11"/>
      <c r="F73" s="10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>
      <c r="D74" s="7" t="s">
        <v>82</v>
      </c>
      <c r="E74" s="7"/>
      <c r="F74" s="7"/>
      <c r="G74" s="7"/>
      <c r="H74" s="7"/>
      <c r="I74" s="7"/>
      <c r="J74" s="7"/>
      <c r="K74" s="70" t="s">
        <v>65</v>
      </c>
      <c r="L74" s="70"/>
      <c r="M74" s="70" t="s">
        <v>66</v>
      </c>
      <c r="N74" s="70"/>
      <c r="O74" s="70" t="s">
        <v>67</v>
      </c>
      <c r="P74" s="70"/>
    </row>
    <row r="75" spans="4:16">
      <c r="D75" s="7">
        <f>1/12</f>
        <v>8.3333333333333329E-2</v>
      </c>
      <c r="E75" s="87" t="s">
        <v>38</v>
      </c>
      <c r="F75" s="87"/>
      <c r="G75" s="87"/>
      <c r="H75" s="87"/>
      <c r="I75" s="87"/>
      <c r="J75" s="87"/>
      <c r="K75" s="92">
        <f>'SEKCE_3 (I)'!H42</f>
        <v>0</v>
      </c>
      <c r="L75" s="92"/>
      <c r="M75" s="92">
        <f>'SEKCE_3 (B)'!H42</f>
        <v>4.1666666666666699E-2</v>
      </c>
      <c r="N75" s="92"/>
      <c r="O75" s="86">
        <f>'SEKCE_3 (U)'!H42</f>
        <v>0</v>
      </c>
      <c r="P75" s="86"/>
    </row>
    <row r="76" spans="4:16">
      <c r="E76" s="87" t="s">
        <v>85</v>
      </c>
      <c r="F76" s="87"/>
      <c r="G76" s="87"/>
      <c r="H76" s="87"/>
      <c r="I76" s="87"/>
      <c r="J76" s="87"/>
      <c r="K76" s="93">
        <f>$F$71*$D75*$D$41*(K75-MAX($K$75:$P$75))/(MIN($K$75:$P$75)-MAX($K$75:$P$75))</f>
        <v>3.1249999999999993E-3</v>
      </c>
      <c r="L76" s="93"/>
      <c r="M76" s="93">
        <f>$F$71*$D75*$D$41*(M75-MAX($K$75:$P$75))/(MIN($K$75:$P$75)-MAX($K$75:$P$75))</f>
        <v>0</v>
      </c>
      <c r="N76" s="93"/>
      <c r="O76" s="93">
        <f>$F$71*$D75*$D$41*(O75-MAX($K$75:$P$75))/(MIN($K$75:$P$75)-MAX($K$75:$P$75))</f>
        <v>3.1249999999999993E-3</v>
      </c>
      <c r="P76" s="93"/>
    </row>
    <row r="77" spans="4:16">
      <c r="D77" s="7">
        <f>1/12</f>
        <v>8.3333333333333329E-2</v>
      </c>
      <c r="E77" s="87" t="s">
        <v>39</v>
      </c>
      <c r="F77" s="87"/>
      <c r="G77" s="87"/>
      <c r="H77" s="87"/>
      <c r="I77" s="87"/>
      <c r="J77" s="87"/>
      <c r="K77" s="92">
        <f>'SEKCE_3 (I)'!H43</f>
        <v>0</v>
      </c>
      <c r="L77" s="92"/>
      <c r="M77" s="92">
        <f>'SEKCE_3 (B)'!H43</f>
        <v>4.1666666666666699E-2</v>
      </c>
      <c r="N77" s="92"/>
      <c r="O77" s="86">
        <f>'SEKCE_3 (U)'!H43</f>
        <v>0</v>
      </c>
      <c r="P77" s="86"/>
    </row>
    <row r="78" spans="4:16">
      <c r="E78" s="87" t="s">
        <v>85</v>
      </c>
      <c r="F78" s="87"/>
      <c r="G78" s="87"/>
      <c r="H78" s="87"/>
      <c r="I78" s="87"/>
      <c r="J78" s="87"/>
      <c r="K78" s="93">
        <f>$F$71*$D77*$D$41*(K77-MAX($K77:$P77))/(MIN($K77:$P77)-MAX($K77:$P77))</f>
        <v>3.1249999999999993E-3</v>
      </c>
      <c r="L78" s="93"/>
      <c r="M78" s="93">
        <f>$F$71*$D77*$D$41*(M77-MAX($K77:$P77))/(MIN($K77:$P77)-MAX($K77:$P77))</f>
        <v>0</v>
      </c>
      <c r="N78" s="93"/>
      <c r="O78" s="93">
        <f>$F$71*$D77*$D$41*(O77-MAX($K77:$P77))/(MIN($K77:$P77)-MAX($K77:$P77))</f>
        <v>3.1249999999999993E-3</v>
      </c>
      <c r="P78" s="93"/>
    </row>
    <row r="79" spans="4:16">
      <c r="D79" s="7">
        <f>1/12</f>
        <v>8.3333333333333329E-2</v>
      </c>
      <c r="E79" s="87" t="s">
        <v>40</v>
      </c>
      <c r="F79" s="87"/>
      <c r="G79" s="87"/>
      <c r="H79" s="87"/>
      <c r="I79" s="87"/>
      <c r="J79" s="87"/>
      <c r="K79" s="92">
        <f>'SEKCE_3 (I)'!H44</f>
        <v>0</v>
      </c>
      <c r="L79" s="92"/>
      <c r="M79" s="92">
        <f>'SEKCE_3 (B)'!H44</f>
        <v>4.1666666666666699E-2</v>
      </c>
      <c r="N79" s="92"/>
      <c r="O79" s="86">
        <f>'SEKCE_3 (U)'!H44</f>
        <v>0</v>
      </c>
      <c r="P79" s="86"/>
    </row>
    <row r="80" spans="4:16">
      <c r="E80" s="87" t="s">
        <v>85</v>
      </c>
      <c r="F80" s="87"/>
      <c r="G80" s="87"/>
      <c r="H80" s="87"/>
      <c r="I80" s="87"/>
      <c r="J80" s="87"/>
      <c r="K80" s="93">
        <f>$F$71*$D79*$D$41*(K79-MAX($K79:$P79))/(MIN($K79:$P79)-MAX($K79:$P79))</f>
        <v>3.1249999999999993E-3</v>
      </c>
      <c r="L80" s="93"/>
      <c r="M80" s="93">
        <f>$F$71*$D79*$D$41*(M79-MAX($K79:$P79))/(MIN($K79:$P79)-MAX($K79:$P79))</f>
        <v>0</v>
      </c>
      <c r="N80" s="93"/>
      <c r="O80" s="93">
        <f>$F$71*$D79*$D$41*(O79-MAX($K79:$P79))/(MIN($K79:$P79)-MAX($K79:$P79))</f>
        <v>3.1249999999999993E-3</v>
      </c>
      <c r="P80" s="93"/>
    </row>
    <row r="81" spans="4:16">
      <c r="E81" s="11"/>
      <c r="F81" s="11"/>
      <c r="G81" s="11"/>
      <c r="H81" s="11"/>
      <c r="I81" s="11"/>
      <c r="J81" s="11"/>
      <c r="K81" s="14"/>
      <c r="L81" s="14"/>
      <c r="M81" s="14"/>
      <c r="N81" s="14"/>
      <c r="O81" s="14"/>
      <c r="P81" s="14"/>
    </row>
    <row r="82" spans="4:16">
      <c r="D82" s="7">
        <f>1/12</f>
        <v>8.3333333333333329E-2</v>
      </c>
      <c r="E82" s="87" t="s">
        <v>41</v>
      </c>
      <c r="F82" s="87"/>
      <c r="G82" s="87"/>
      <c r="H82" s="87"/>
      <c r="I82" s="87"/>
      <c r="J82" s="87"/>
      <c r="K82" s="92">
        <f>'SEKCE_3 (I)'!H46</f>
        <v>0</v>
      </c>
      <c r="L82" s="92"/>
      <c r="M82" s="92">
        <f>'SEKCE_3 (B)'!H46</f>
        <v>8.3333333333333301E-2</v>
      </c>
      <c r="N82" s="92"/>
      <c r="O82" s="86">
        <f>'SEKCE_3 (U)'!H46</f>
        <v>0</v>
      </c>
      <c r="P82" s="86"/>
    </row>
    <row r="83" spans="4:16">
      <c r="E83" s="87" t="s">
        <v>85</v>
      </c>
      <c r="F83" s="87"/>
      <c r="G83" s="87"/>
      <c r="H83" s="87"/>
      <c r="I83" s="87"/>
      <c r="J83" s="87"/>
      <c r="K83" s="93">
        <f>$F$71*$D82*$D$41*(K82-MAX($K82:$P82))/(MIN($K82:$P82)-MAX($K82:$P82))</f>
        <v>3.1249999999999997E-3</v>
      </c>
      <c r="L83" s="93"/>
      <c r="M83" s="93">
        <f>$F$71*$D82*$D$41*(M82-MAX($K82:$P82))/(MIN($K82:$P82)-MAX($K82:$P82))</f>
        <v>0</v>
      </c>
      <c r="N83" s="93"/>
      <c r="O83" s="93">
        <f>$F$71*$D82*$D$41*(O82-MAX($K82:$P82))/(MIN($K82:$P82)-MAX($K82:$P82))</f>
        <v>3.1249999999999997E-3</v>
      </c>
      <c r="P83" s="93"/>
    </row>
    <row r="84" spans="4:16">
      <c r="D84" s="7">
        <f>1/12</f>
        <v>8.3333333333333329E-2</v>
      </c>
      <c r="E84" s="87" t="s">
        <v>42</v>
      </c>
      <c r="F84" s="87"/>
      <c r="G84" s="87"/>
      <c r="H84" s="87"/>
      <c r="I84" s="87"/>
      <c r="J84" s="87"/>
      <c r="K84" s="92">
        <f>'SEKCE_3 (I)'!H47</f>
        <v>0</v>
      </c>
      <c r="L84" s="92"/>
      <c r="M84" s="92">
        <f>'SEKCE_3 (B)'!H46</f>
        <v>8.3333333333333301E-2</v>
      </c>
      <c r="N84" s="92"/>
      <c r="O84" s="86">
        <f>'SEKCE_3 (U)'!H47</f>
        <v>0</v>
      </c>
      <c r="P84" s="86"/>
    </row>
    <row r="85" spans="4:16">
      <c r="E85" s="87" t="s">
        <v>85</v>
      </c>
      <c r="F85" s="87"/>
      <c r="G85" s="87"/>
      <c r="H85" s="87"/>
      <c r="I85" s="87"/>
      <c r="J85" s="87"/>
      <c r="K85" s="93">
        <f>$F$71*$D84*$D$41*(K84-MAX($K84:$P84))/(MIN($K84:$P84)-MAX($K84:$P84))</f>
        <v>3.1249999999999997E-3</v>
      </c>
      <c r="L85" s="93"/>
      <c r="M85" s="93">
        <f>$F$71*$D84*$D$41*(M84-MAX($K84:$P84))/(MIN($K84:$P84)-MAX($K84:$P84))</f>
        <v>0</v>
      </c>
      <c r="N85" s="93"/>
      <c r="O85" s="93">
        <f>$F$71*$D84*$D$41*(O84-MAX($K84:$P84))/(MIN($K84:$P84)-MAX($K84:$P84))</f>
        <v>3.1249999999999997E-3</v>
      </c>
      <c r="P85" s="93"/>
    </row>
    <row r="86" spans="4:16">
      <c r="D86" s="7">
        <f>1/12</f>
        <v>8.3333333333333329E-2</v>
      </c>
      <c r="E86" s="87" t="s">
        <v>43</v>
      </c>
      <c r="F86" s="87"/>
      <c r="G86" s="87"/>
      <c r="H86" s="87"/>
      <c r="I86" s="87"/>
      <c r="J86" s="87"/>
      <c r="K86" s="92">
        <f>'SEKCE_3 (I)'!H48</f>
        <v>0</v>
      </c>
      <c r="L86" s="92"/>
      <c r="M86" s="92">
        <f>'SEKCE_3 (B)'!H47</f>
        <v>8.3333333333333301E-2</v>
      </c>
      <c r="N86" s="92"/>
      <c r="O86" s="86">
        <f>'SEKCE_3 (U)'!H48</f>
        <v>0</v>
      </c>
      <c r="P86" s="86"/>
    </row>
    <row r="87" spans="4:16">
      <c r="E87" s="87" t="s">
        <v>85</v>
      </c>
      <c r="F87" s="87"/>
      <c r="G87" s="87"/>
      <c r="H87" s="87"/>
      <c r="I87" s="87"/>
      <c r="J87" s="87"/>
      <c r="K87" s="93">
        <f>$F$71*$D86*$D$41*(K86-MAX($K86:$P86))/(MIN($K86:$P86)-MAX($K86:$P86))</f>
        <v>3.1249999999999997E-3</v>
      </c>
      <c r="L87" s="93"/>
      <c r="M87" s="93">
        <f>$F$71*$D86*$D$41*(M86-MAX($K86:$P86))/(MIN($K86:$P86)-MAX($K86:$P86))</f>
        <v>0</v>
      </c>
      <c r="N87" s="93"/>
      <c r="O87" s="93">
        <f>$F$71*$D86*$D$41*(O86-MAX($K86:$P86))/(MIN($K86:$P86)-MAX($K86:$P86))</f>
        <v>3.1249999999999997E-3</v>
      </c>
      <c r="P87" s="93"/>
    </row>
    <row r="88" spans="4:16">
      <c r="E88" s="11"/>
      <c r="F88" s="11"/>
      <c r="G88" s="11"/>
      <c r="H88" s="11"/>
      <c r="I88" s="11"/>
      <c r="J88" s="11"/>
      <c r="K88" s="14"/>
      <c r="L88" s="14"/>
      <c r="M88" s="14"/>
      <c r="N88" s="14"/>
      <c r="O88" s="14"/>
      <c r="P88" s="14"/>
    </row>
    <row customHeight="1" ht="14.25" r="89" spans="4:16">
      <c r="D89" s="7">
        <f>1/12</f>
        <v>8.3333333333333329E-2</v>
      </c>
      <c r="E89" s="87" t="s">
        <v>44</v>
      </c>
      <c r="F89" s="87"/>
      <c r="G89" s="87"/>
      <c r="H89" s="87"/>
      <c r="I89" s="87"/>
      <c r="J89" s="87"/>
      <c r="K89" s="92">
        <f>'SEKCE_3 (I)'!H50</f>
        <v>0</v>
      </c>
      <c r="L89" s="92"/>
      <c r="M89" s="92">
        <f>'SEKCE_3 (B)'!H50</f>
        <v>0.16666666666666699</v>
      </c>
      <c r="N89" s="92"/>
      <c r="O89" s="86">
        <f>'SEKCE_3 (U)'!H50</f>
        <v>0</v>
      </c>
      <c r="P89" s="86"/>
    </row>
    <row r="90" spans="4:16">
      <c r="E90" s="87" t="s">
        <v>85</v>
      </c>
      <c r="F90" s="87"/>
      <c r="G90" s="87"/>
      <c r="H90" s="87"/>
      <c r="I90" s="87"/>
      <c r="J90" s="87"/>
      <c r="K90" s="93">
        <f>$F$71*$D89*$D$41*(K89-MAX($K89:$P89))/(MIN($K89:$P89)-MAX($K89:$P89))</f>
        <v>3.1249999999999997E-3</v>
      </c>
      <c r="L90" s="93"/>
      <c r="M90" s="94">
        <f>$F$71*$D89*$D$41*(M89-MAX($K89:$P89))/(MIN($K89:$P89)-MAX($K89:$P89))</f>
        <v>0</v>
      </c>
      <c r="N90" s="93"/>
      <c r="O90" s="93">
        <f>$F$71*$D89*$D$41*(O89-MAX($K89:$P89))/(MIN($K89:$P89)-MAX($K89:$P89))</f>
        <v>3.1249999999999997E-3</v>
      </c>
      <c r="P90" s="93"/>
    </row>
    <row r="91" spans="4:16">
      <c r="D91" s="7">
        <f>1/12</f>
        <v>8.3333333333333329E-2</v>
      </c>
      <c r="E91" s="87" t="s">
        <v>92</v>
      </c>
      <c r="F91" s="87"/>
      <c r="G91" s="87"/>
      <c r="H91" s="87"/>
      <c r="I91" s="87"/>
      <c r="J91" s="87"/>
      <c r="K91" s="92">
        <f>'SEKCE_3 (I)'!H51</f>
        <v>0</v>
      </c>
      <c r="L91" s="92"/>
      <c r="M91" s="92">
        <f>'SEKCE_3 (B)'!H51</f>
        <v>0.33333333333333398</v>
      </c>
      <c r="N91" s="92"/>
      <c r="O91" s="86">
        <f>'SEKCE_3 (U)'!H51</f>
        <v>0</v>
      </c>
      <c r="P91" s="86"/>
    </row>
    <row r="92" spans="4:16">
      <c r="E92" s="87" t="s">
        <v>85</v>
      </c>
      <c r="F92" s="87"/>
      <c r="G92" s="87"/>
      <c r="H92" s="87"/>
      <c r="I92" s="87"/>
      <c r="J92" s="87"/>
      <c r="K92" s="93">
        <f>$F$71*$D91*$D$41*(K91-MAX($K91:$P91))/(MIN($K91:$P91)-MAX($K91:$P91))</f>
        <v>3.1249999999999997E-3</v>
      </c>
      <c r="L92" s="93"/>
      <c r="M92" s="93">
        <f>$F$71*$D91*$D$41*(M91-MAX($K91:$P91))/(MIN($K91:$P91)-MAX($K91:$P91))</f>
        <v>0</v>
      </c>
      <c r="N92" s="93"/>
      <c r="O92" s="93">
        <f>$F$71*$D91*$D$41*(O91-MAX($K91:$P91))/(MIN($K91:$P91)-MAX($K91:$P91))</f>
        <v>3.1249999999999997E-3</v>
      </c>
      <c r="P92" s="93"/>
    </row>
    <row r="93" spans="4:16">
      <c r="D93" s="7">
        <f>1/12</f>
        <v>8.3333333333333329E-2</v>
      </c>
      <c r="E93" s="87" t="s">
        <v>93</v>
      </c>
      <c r="F93" s="87"/>
      <c r="G93" s="87"/>
      <c r="H93" s="87"/>
      <c r="I93" s="87"/>
      <c r="J93" s="87"/>
      <c r="K93" s="92">
        <f>'SEKCE_3 (I)'!H52</f>
        <v>0</v>
      </c>
      <c r="L93" s="92"/>
      <c r="M93" s="92">
        <f>'SEKCE_3 (B)'!H52</f>
        <v>0.95833333333333404</v>
      </c>
      <c r="N93" s="92"/>
      <c r="O93" s="86">
        <f>'SEKCE_3 (U)'!H52</f>
        <v>0</v>
      </c>
      <c r="P93" s="86"/>
    </row>
    <row r="94" spans="4:16">
      <c r="E94" s="87" t="s">
        <v>85</v>
      </c>
      <c r="F94" s="87"/>
      <c r="G94" s="87"/>
      <c r="H94" s="87"/>
      <c r="I94" s="87"/>
      <c r="J94" s="87"/>
      <c r="K94" s="93">
        <f>$F$71*$D93*$D$41*(K93-MAX($K93:$P93))/(MIN($K93:$P93)-MAX($K93:$P93))</f>
        <v>3.1249999999999997E-3</v>
      </c>
      <c r="L94" s="93"/>
      <c r="M94" s="93">
        <f>$F$71*$D93*$D$41*(M93-MAX($K93:$P93))/(MIN($K93:$P93)-MAX($K93:$P93))</f>
        <v>0</v>
      </c>
      <c r="N94" s="93"/>
      <c r="O94" s="93">
        <f>$F$71*$D93*$D$41*(O93-MAX($K93:$P93))/(MIN($K93:$P93)-MAX($K93:$P93))</f>
        <v>3.1249999999999997E-3</v>
      </c>
      <c r="P94" s="93"/>
    </row>
    <row r="95" spans="4:16">
      <c r="E95" s="11"/>
      <c r="F95" s="11"/>
      <c r="G95" s="11"/>
      <c r="H95" s="11"/>
      <c r="I95" s="11"/>
      <c r="J95" s="11"/>
      <c r="K95" s="14"/>
      <c r="L95" s="14"/>
      <c r="M95" s="14"/>
      <c r="N95" s="14"/>
      <c r="O95" s="14"/>
      <c r="P95" s="14"/>
    </row>
    <row r="96" spans="4:16">
      <c r="D96" s="7">
        <f>1/12</f>
        <v>8.3333333333333329E-2</v>
      </c>
      <c r="E96" s="87" t="s">
        <v>47</v>
      </c>
      <c r="F96" s="87"/>
      <c r="G96" s="87"/>
      <c r="H96" s="87"/>
      <c r="I96" s="87"/>
      <c r="J96" s="87"/>
      <c r="K96" s="92">
        <f>IF('SEKCE_3 (I)'!H54="další pracovní den",TechSheet!$K$10,'SEKCE_3 (I)'!H54)</f>
        <v>0</v>
      </c>
      <c r="L96" s="92"/>
      <c r="M96" s="92">
        <f>IF('SEKCE_3 (B)'!H54="další pracovní den",TechSheet!$K$10,'SEKCE_3 (B)'!H54)</f>
        <v>3</v>
      </c>
      <c r="N96" s="92"/>
      <c r="O96" s="86">
        <f>IF('SEKCE_3 (U)'!H54="další pracovní den",TechSheet!$K$10,'SEKCE_3 (U)'!H54)</f>
        <v>0</v>
      </c>
      <c r="P96" s="86"/>
    </row>
    <row r="97" spans="2:16">
      <c r="E97" s="87" t="s">
        <v>85</v>
      </c>
      <c r="F97" s="87"/>
      <c r="G97" s="87"/>
      <c r="H97" s="87"/>
      <c r="I97" s="87"/>
      <c r="J97" s="87"/>
      <c r="K97" s="93">
        <f>$F$71*$D96*$D$41*(K96-MAX($K96:$P96))/(MIN($K96:$P96)-MAX($K96:$P96))</f>
        <v>3.1249999999999997E-3</v>
      </c>
      <c r="L97" s="93"/>
      <c r="M97" s="93">
        <f>$F$71*$D96*$D$41*(M96-MAX($K96:$P96))/(MIN($K96:$P96)-MAX($K96:$P96))</f>
        <v>0</v>
      </c>
      <c r="N97" s="93"/>
      <c r="O97" s="93">
        <f>$F$71*$D96*$D$41*(O96-MAX($K96:$P96))/(MIN($K96:$P96)-MAX($K96:$P96))</f>
        <v>3.1249999999999997E-3</v>
      </c>
      <c r="P97" s="93"/>
    </row>
    <row r="98" spans="2:16">
      <c r="D98" s="7">
        <f>1/12</f>
        <v>8.3333333333333329E-2</v>
      </c>
      <c r="E98" s="87" t="s">
        <v>48</v>
      </c>
      <c r="F98" s="87"/>
      <c r="G98" s="87"/>
      <c r="H98" s="87"/>
      <c r="I98" s="87"/>
      <c r="J98" s="87"/>
      <c r="K98" s="92">
        <f>IF('SEKCE_3 (I)'!H55="další pracovní den",TechSheet!$K$10,'SEKCE_3 (I)'!H55)</f>
        <v>0</v>
      </c>
      <c r="L98" s="92"/>
      <c r="M98" s="92">
        <f>IF('SEKCE_3 (B)'!H55="další pracovní den",TechSheet!$K$10,'SEKCE_3 (B)'!H55)</f>
        <v>3</v>
      </c>
      <c r="N98" s="92"/>
      <c r="O98" s="86">
        <f>IF('SEKCE_3 (U)'!H54="další pracovní den",TechSheet!$K$10,'SEKCE_3 (U)'!H54)</f>
        <v>0</v>
      </c>
      <c r="P98" s="86"/>
    </row>
    <row r="99" spans="2:16">
      <c r="E99" s="87" t="s">
        <v>85</v>
      </c>
      <c r="F99" s="87"/>
      <c r="G99" s="87"/>
      <c r="H99" s="87"/>
      <c r="I99" s="87"/>
      <c r="J99" s="87"/>
      <c r="K99" s="93">
        <f>$F$71*$D98*$D$41*(K98-MAX($K98:$P98))/(MIN($K98:$P98)-MAX($K98:$P98))</f>
        <v>3.1249999999999997E-3</v>
      </c>
      <c r="L99" s="93"/>
      <c r="M99" s="93">
        <f>$F$71*$D98*$D$41*(M98-MAX($K98:$P98))/(MIN($K98:$P98)-MAX($K98:$P98))</f>
        <v>0</v>
      </c>
      <c r="N99" s="93"/>
      <c r="O99" s="93">
        <f>$F$71*$D98*$D$41*(O98-MAX($K98:$P98))/(MIN($K98:$P98)-MAX($K98:$P98))</f>
        <v>3.1249999999999997E-3</v>
      </c>
      <c r="P99" s="93"/>
    </row>
    <row r="100" spans="2:16">
      <c r="D100" s="7">
        <f>1/12</f>
        <v>8.3333333333333329E-2</v>
      </c>
      <c r="E100" s="87" t="s">
        <v>49</v>
      </c>
      <c r="F100" s="87"/>
      <c r="G100" s="87"/>
      <c r="H100" s="87"/>
      <c r="I100" s="87"/>
      <c r="J100" s="87"/>
      <c r="K100" s="92">
        <f>IF('SEKCE_3 (I)'!H54="další pracovní den",TechSheet!$K$10,'SEKCE_3 (I)'!H54)</f>
        <v>0</v>
      </c>
      <c r="L100" s="92"/>
      <c r="M100" s="92">
        <f>IF('SEKCE_3 (B)'!H56="další pracovní den",TechSheet!$K$10,'SEKCE_3 (B)'!H56)</f>
        <v>3</v>
      </c>
      <c r="N100" s="92"/>
      <c r="O100" s="86">
        <f>IF('SEKCE_3 (U)'!H54="další pracovní den",TechSheet!$K$10,'SEKCE_3 (U)'!H54)</f>
        <v>0</v>
      </c>
      <c r="P100" s="86"/>
    </row>
    <row r="101" spans="2:16">
      <c r="E101" s="87" t="s">
        <v>85</v>
      </c>
      <c r="F101" s="87"/>
      <c r="G101" s="87"/>
      <c r="H101" s="87"/>
      <c r="I101" s="87"/>
      <c r="J101" s="87"/>
      <c r="K101" s="93">
        <f>$F$71*$D100*$D$41*(K100-MAX($K100:$P100))/(MIN($K100:$P100)-MAX($K100:$P100))</f>
        <v>3.1249999999999997E-3</v>
      </c>
      <c r="L101" s="93"/>
      <c r="M101" s="93">
        <f>$F$71*$D100*$D$41*(M100-MAX($K100:$P100))/(MIN($K100:$P100)-MAX($K100:$P100))</f>
        <v>0</v>
      </c>
      <c r="N101" s="93"/>
      <c r="O101" s="93">
        <f>$F$71*$D100*$D$41*(O100-MAX($K100:$P100))/(MIN($K100:$P100)-MAX($K100:$P100))</f>
        <v>3.1249999999999997E-3</v>
      </c>
      <c r="P101" s="93"/>
    </row>
    <row r="104" spans="2:16">
      <c r="B104" s="7"/>
      <c r="C104" s="7"/>
      <c r="D104" s="7"/>
      <c r="E104" s="7"/>
      <c r="F104" s="7"/>
      <c r="G104" s="7"/>
      <c r="H104" s="7"/>
      <c r="I104" s="7"/>
      <c r="J104" s="7"/>
      <c r="K104" s="70" t="s">
        <v>65</v>
      </c>
      <c r="L104" s="70"/>
      <c r="M104" s="70" t="s">
        <v>66</v>
      </c>
      <c r="N104" s="70"/>
      <c r="O104" s="70" t="s">
        <v>67</v>
      </c>
      <c r="P104" s="70"/>
    </row>
    <row r="105" spans="2:16">
      <c r="B105" s="87" t="s">
        <v>61</v>
      </c>
      <c r="C105" s="87"/>
      <c r="D105" s="10" t="s">
        <v>94</v>
      </c>
      <c r="E105" s="7"/>
      <c r="F105" s="7"/>
      <c r="G105" s="7"/>
      <c r="H105" s="7"/>
      <c r="I105" s="7"/>
      <c r="J105" s="85" t="s">
        <v>74</v>
      </c>
      <c r="K105" s="88">
        <f>SUM(K112)</f>
        <v>0.2</v>
      </c>
      <c r="L105" s="86"/>
      <c r="M105" s="88">
        <f>SUM(M112)</f>
        <v>0</v>
      </c>
      <c r="N105" s="86"/>
      <c r="O105" s="88">
        <f>SUM(O112)</f>
        <v>0</v>
      </c>
      <c r="P105" s="86"/>
    </row>
    <row r="106" spans="2:16">
      <c r="B106" s="87" t="s">
        <v>70</v>
      </c>
      <c r="C106" s="87"/>
      <c r="D106" s="10">
        <v>0.2</v>
      </c>
      <c r="E106" s="7"/>
      <c r="F106" s="7"/>
      <c r="G106" s="7"/>
      <c r="H106" s="7"/>
      <c r="I106" s="7"/>
      <c r="J106" s="85"/>
      <c r="K106" s="86"/>
      <c r="L106" s="86"/>
      <c r="M106" s="86"/>
      <c r="N106" s="86"/>
      <c r="O106" s="86"/>
      <c r="P106" s="86"/>
    </row>
    <row r="108" spans="2:16">
      <c r="D108" s="87" t="s">
        <v>62</v>
      </c>
      <c r="E108" s="87"/>
      <c r="F108" s="10" t="s">
        <v>94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2:16">
      <c r="D109" s="87" t="s">
        <v>71</v>
      </c>
      <c r="E109" s="87"/>
      <c r="F109" s="10">
        <v>1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2:16">
      <c r="D110" s="7"/>
      <c r="E110" s="7"/>
      <c r="F110" s="7"/>
      <c r="G110" s="7"/>
      <c r="H110" s="7"/>
      <c r="I110" s="7"/>
      <c r="J110" s="7"/>
      <c r="K110" s="70" t="s">
        <v>65</v>
      </c>
      <c r="L110" s="70"/>
      <c r="M110" s="70" t="s">
        <v>66</v>
      </c>
      <c r="N110" s="70"/>
      <c r="O110" s="70" t="s">
        <v>67</v>
      </c>
      <c r="P110" s="70"/>
    </row>
    <row r="111" spans="2:16">
      <c r="D111" s="7"/>
      <c r="E111" s="87" t="s">
        <v>78</v>
      </c>
      <c r="F111" s="87"/>
      <c r="G111" s="87"/>
      <c r="H111" s="87"/>
      <c r="I111" s="87"/>
      <c r="J111" s="87"/>
      <c r="K111" s="88">
        <f>'SEKCE_4 (I)'!B12</f>
        <v>1250</v>
      </c>
      <c r="L111" s="88"/>
      <c r="M111" s="88">
        <f>'SEKCE_4 (B)'!B12</f>
        <v>100</v>
      </c>
      <c r="N111" s="88"/>
      <c r="O111" s="88">
        <f>'SEKCE_4 (U)'!B12</f>
        <v>100</v>
      </c>
      <c r="P111" s="88"/>
    </row>
    <row r="112" spans="2:16">
      <c r="D112" s="7"/>
      <c r="E112" s="87" t="s">
        <v>75</v>
      </c>
      <c r="F112" s="87"/>
      <c r="G112" s="87"/>
      <c r="H112" s="87"/>
      <c r="I112" s="87"/>
      <c r="J112" s="87"/>
      <c r="K112" s="88">
        <f>$D$106*$F$109*(K111-MIN($K$111:$P$111))/(MAX($K$111:$P$111)-MIN($K$111:$P$111))</f>
        <v>0.2</v>
      </c>
      <c r="L112" s="88"/>
      <c r="M112" s="88">
        <f>$D$106*$F$109*(M111-MIN($K$111:$P$111))/(MAX($K$111:$P$111)-MIN($K$111:$P$111))</f>
        <v>0</v>
      </c>
      <c r="N112" s="88"/>
      <c r="O112" s="88">
        <f>$D$106*$F$109*(O111-MIN($K$111:$P$111))/(MAX($K$111:$P$111)-MIN($K$111:$P$111))</f>
        <v>0</v>
      </c>
      <c r="P112" s="88"/>
    </row>
  </sheetData>
  <mergeCells count="256">
    <mergeCell ref="E112:J112"/>
    <mergeCell ref="K112:L112"/>
    <mergeCell ref="M112:N112"/>
    <mergeCell ref="O112:P112"/>
    <mergeCell ref="D108:E108"/>
    <mergeCell ref="D109:E109"/>
    <mergeCell ref="K110:L110"/>
    <mergeCell ref="M110:N110"/>
    <mergeCell ref="O110:P110"/>
    <mergeCell ref="E111:J111"/>
    <mergeCell ref="K111:L111"/>
    <mergeCell ref="M111:N111"/>
    <mergeCell ref="O111:P111"/>
    <mergeCell ref="K104:L104"/>
    <mergeCell ref="M104:N104"/>
    <mergeCell ref="O104:P104"/>
    <mergeCell ref="B105:C105"/>
    <mergeCell ref="J105:J106"/>
    <mergeCell ref="K105:L106"/>
    <mergeCell ref="M105:N106"/>
    <mergeCell ref="O105:P106"/>
    <mergeCell ref="B106:C106"/>
    <mergeCell ref="E100:J100"/>
    <mergeCell ref="K100:L100"/>
    <mergeCell ref="M100:N100"/>
    <mergeCell ref="O100:P100"/>
    <mergeCell ref="E101:J101"/>
    <mergeCell ref="K101:L101"/>
    <mergeCell ref="M101:N101"/>
    <mergeCell ref="O101:P101"/>
    <mergeCell ref="E98:J98"/>
    <mergeCell ref="K98:L98"/>
    <mergeCell ref="M98:N98"/>
    <mergeCell ref="O98:P98"/>
    <mergeCell ref="E99:J99"/>
    <mergeCell ref="K99:L99"/>
    <mergeCell ref="M99:N99"/>
    <mergeCell ref="O99:P99"/>
    <mergeCell ref="E96:J96"/>
    <mergeCell ref="K96:L96"/>
    <mergeCell ref="M96:N96"/>
    <mergeCell ref="O96:P96"/>
    <mergeCell ref="E97:J97"/>
    <mergeCell ref="K97:L97"/>
    <mergeCell ref="M97:N97"/>
    <mergeCell ref="O97:P97"/>
    <mergeCell ref="E93:J93"/>
    <mergeCell ref="K93:L93"/>
    <mergeCell ref="M93:N93"/>
    <mergeCell ref="O93:P93"/>
    <mergeCell ref="E94:J94"/>
    <mergeCell ref="K94:L94"/>
    <mergeCell ref="M94:N94"/>
    <mergeCell ref="O94:P94"/>
    <mergeCell ref="E91:J91"/>
    <mergeCell ref="K91:L91"/>
    <mergeCell ref="M91:N91"/>
    <mergeCell ref="O91:P91"/>
    <mergeCell ref="E92:J92"/>
    <mergeCell ref="K92:L92"/>
    <mergeCell ref="M92:N92"/>
    <mergeCell ref="O92:P92"/>
    <mergeCell ref="E89:J89"/>
    <mergeCell ref="K89:L89"/>
    <mergeCell ref="M89:N89"/>
    <mergeCell ref="O89:P89"/>
    <mergeCell ref="E90:J90"/>
    <mergeCell ref="K90:L90"/>
    <mergeCell ref="M90:N90"/>
    <mergeCell ref="O90:P90"/>
    <mergeCell ref="E86:J86"/>
    <mergeCell ref="K86:L86"/>
    <mergeCell ref="M86:N86"/>
    <mergeCell ref="O86:P86"/>
    <mergeCell ref="E87:J87"/>
    <mergeCell ref="K87:L87"/>
    <mergeCell ref="M87:N87"/>
    <mergeCell ref="O87:P87"/>
    <mergeCell ref="E84:J84"/>
    <mergeCell ref="K84:L84"/>
    <mergeCell ref="M84:N84"/>
    <mergeCell ref="O84:P84"/>
    <mergeCell ref="E85:J85"/>
    <mergeCell ref="K85:L85"/>
    <mergeCell ref="M85:N85"/>
    <mergeCell ref="O85:P85"/>
    <mergeCell ref="E82:J82"/>
    <mergeCell ref="K82:L82"/>
    <mergeCell ref="M82:N82"/>
    <mergeCell ref="O82:P82"/>
    <mergeCell ref="E83:J83"/>
    <mergeCell ref="K83:L83"/>
    <mergeCell ref="M83:N83"/>
    <mergeCell ref="O83:P83"/>
    <mergeCell ref="E79:J79"/>
    <mergeCell ref="K79:L79"/>
    <mergeCell ref="M79:N79"/>
    <mergeCell ref="O79:P79"/>
    <mergeCell ref="E80:J80"/>
    <mergeCell ref="K80:L80"/>
    <mergeCell ref="M80:N80"/>
    <mergeCell ref="O80:P80"/>
    <mergeCell ref="E77:J77"/>
    <mergeCell ref="K77:L77"/>
    <mergeCell ref="M77:N77"/>
    <mergeCell ref="O77:P77"/>
    <mergeCell ref="E78:J78"/>
    <mergeCell ref="K78:L78"/>
    <mergeCell ref="M78:N78"/>
    <mergeCell ref="O78:P78"/>
    <mergeCell ref="E75:J75"/>
    <mergeCell ref="K75:L75"/>
    <mergeCell ref="M75:N75"/>
    <mergeCell ref="O75:P75"/>
    <mergeCell ref="E76:J76"/>
    <mergeCell ref="K76:L76"/>
    <mergeCell ref="M76:N76"/>
    <mergeCell ref="O76:P76"/>
    <mergeCell ref="D72:J72"/>
    <mergeCell ref="K72:L72"/>
    <mergeCell ref="M72:N72"/>
    <mergeCell ref="O72:P72"/>
    <mergeCell ref="K74:L74"/>
    <mergeCell ref="M74:N74"/>
    <mergeCell ref="O74:P74"/>
    <mergeCell ref="E67:J67"/>
    <mergeCell ref="K67:L67"/>
    <mergeCell ref="M67:N67"/>
    <mergeCell ref="O67:P67"/>
    <mergeCell ref="D70:E70"/>
    <mergeCell ref="D71:E71"/>
    <mergeCell ref="K65:L65"/>
    <mergeCell ref="M65:N65"/>
    <mergeCell ref="O65:P65"/>
    <mergeCell ref="E66:J66"/>
    <mergeCell ref="K66:L66"/>
    <mergeCell ref="M66:N66"/>
    <mergeCell ref="O66:P66"/>
    <mergeCell ref="E60:J60"/>
    <mergeCell ref="K60:L60"/>
    <mergeCell ref="M60:N60"/>
    <mergeCell ref="O60:P60"/>
    <mergeCell ref="D63:E63"/>
    <mergeCell ref="D64:E64"/>
    <mergeCell ref="D56:E56"/>
    <mergeCell ref="D57:E57"/>
    <mergeCell ref="K58:L58"/>
    <mergeCell ref="M58:N58"/>
    <mergeCell ref="O58:P58"/>
    <mergeCell ref="E59:J59"/>
    <mergeCell ref="K59:L59"/>
    <mergeCell ref="M59:N59"/>
    <mergeCell ref="O59:P59"/>
    <mergeCell ref="K9:L9"/>
    <mergeCell ref="M9:N9"/>
    <mergeCell ref="O9:P9"/>
    <mergeCell ref="D45:J45"/>
    <mergeCell ref="E53:J53"/>
    <mergeCell ref="K53:L53"/>
    <mergeCell ref="M53:N53"/>
    <mergeCell ref="O53:P53"/>
    <mergeCell ref="K50:L50"/>
    <mergeCell ref="M50:N50"/>
    <mergeCell ref="O50:P50"/>
    <mergeCell ref="K52:L52"/>
    <mergeCell ref="M52:N52"/>
    <mergeCell ref="O52:P52"/>
    <mergeCell ref="E49:J49"/>
    <mergeCell ref="K49:L49"/>
    <mergeCell ref="M49:N49"/>
    <mergeCell ref="O49:P49"/>
    <mergeCell ref="E50:J50"/>
    <mergeCell ref="M45:N45"/>
    <mergeCell ref="O45:P45"/>
    <mergeCell ref="E52:J52"/>
    <mergeCell ref="E51:J51"/>
    <mergeCell ref="K51:L51"/>
    <mergeCell ref="M51:N51"/>
    <mergeCell ref="O51:P51"/>
    <mergeCell ref="D43:E43"/>
    <mergeCell ref="D44:E44"/>
    <mergeCell ref="K47:L47"/>
    <mergeCell ref="M47:N47"/>
    <mergeCell ref="O47:P47"/>
    <mergeCell ref="E48:J48"/>
    <mergeCell ref="K48:L48"/>
    <mergeCell ref="M48:N48"/>
    <mergeCell ref="O48:P48"/>
    <mergeCell ref="K45:L45"/>
    <mergeCell ref="B40:C40"/>
    <mergeCell ref="J40:J41"/>
    <mergeCell ref="K40:L41"/>
    <mergeCell ref="M40:N41"/>
    <mergeCell ref="O40:P41"/>
    <mergeCell ref="B41:C41"/>
    <mergeCell ref="E36:J36"/>
    <mergeCell ref="K36:L36"/>
    <mergeCell ref="M36:N36"/>
    <mergeCell ref="O36:P36"/>
    <mergeCell ref="K39:L39"/>
    <mergeCell ref="M39:N39"/>
    <mergeCell ref="O39:P39"/>
    <mergeCell ref="D32:E32"/>
    <mergeCell ref="D33:E33"/>
    <mergeCell ref="K34:L34"/>
    <mergeCell ref="M34:N34"/>
    <mergeCell ref="O34:P34"/>
    <mergeCell ref="E35:J35"/>
    <mergeCell ref="K35:L35"/>
    <mergeCell ref="M35:N35"/>
    <mergeCell ref="O35:P35"/>
    <mergeCell ref="K28:L28"/>
    <mergeCell ref="M28:N28"/>
    <mergeCell ref="O28:P28"/>
    <mergeCell ref="B29:C29"/>
    <mergeCell ref="J29:J30"/>
    <mergeCell ref="K29:L30"/>
    <mergeCell ref="M29:N30"/>
    <mergeCell ref="O29:P30"/>
    <mergeCell ref="B30:C30"/>
    <mergeCell ref="O23:P23"/>
    <mergeCell ref="E24:J24"/>
    <mergeCell ref="K24:L24"/>
    <mergeCell ref="M24:N24"/>
    <mergeCell ref="O24:P24"/>
    <mergeCell ref="E25:J25"/>
    <mergeCell ref="M12:N13"/>
    <mergeCell ref="O12:P13"/>
    <mergeCell ref="E18:J18"/>
    <mergeCell ref="E19:J19"/>
    <mergeCell ref="D15:E15"/>
    <mergeCell ref="D16:E16"/>
    <mergeCell ref="B3:P6"/>
    <mergeCell ref="K11:L11"/>
    <mergeCell ref="M11:N11"/>
    <mergeCell ref="O11:P11"/>
    <mergeCell ref="J12:J13"/>
    <mergeCell ref="K12:L13"/>
    <mergeCell ref="O25:P25"/>
    <mergeCell ref="K25:L25"/>
    <mergeCell ref="D21:E21"/>
    <mergeCell ref="D22:E22"/>
    <mergeCell ref="K23:L23"/>
    <mergeCell ref="M25:N25"/>
    <mergeCell ref="M23:N23"/>
    <mergeCell ref="K17:L17"/>
    <mergeCell ref="M17:N17"/>
    <mergeCell ref="O17:P17"/>
    <mergeCell ref="K19:L19"/>
    <mergeCell ref="M19:N19"/>
    <mergeCell ref="O19:P19"/>
    <mergeCell ref="K18:L18"/>
    <mergeCell ref="M18:N18"/>
    <mergeCell ref="O18:P18"/>
    <mergeCell ref="B12:C12"/>
    <mergeCell ref="B13:C13"/>
  </mergeCells>
  <hyperlinks>
    <hyperlink display="Ideální varianta" location="'SEKCE_1 (I)'!A1" ref="K17:L17"/>
    <hyperlink display="Ideální varianta" location="'SEKCE_1 (I)'!A1" ref="K11:L11"/>
    <hyperlink display="Ideální varianta" location="'SEKCE_1 (I)'!A1" ref="K23:L23"/>
    <hyperlink display="Ideální varianta" location="'SEKCE_1 (I)'!A1" ref="K28:L28"/>
    <hyperlink display="Ideální varianta" location="'SEKCE_1 (I)'!A1" ref="K34:L34"/>
    <hyperlink display="Ideální varianta" location="'SEKCE_1 (I)'!A1" ref="K39:L39"/>
    <hyperlink display="Ideální varianta" location="'SEKCE_1 (I)'!A1" ref="K47:L47"/>
    <hyperlink display="Ideální varianta" location="'SEKCE_1 (I)'!A1" ref="K58:L58"/>
    <hyperlink display="Ideální varianta" location="'SEKCE_1 (I)'!A1" ref="K65:L65"/>
    <hyperlink display="Ideální varianta" location="'SEKCE_1 (I)'!A1" ref="K74:L74"/>
    <hyperlink display="Ideální varianta" location="'SEKCE_1 (I)'!A1" ref="K104:L104"/>
    <hyperlink display="Ideální varianta" location="'SEKCE_1 (I)'!A1" ref="K110:L110"/>
    <hyperlink display="Bazální varianta" location="'SEKCE_1 (B)'!A1" ref="M11:N11"/>
    <hyperlink display="Bazální varianta" location="'SEKCE_1 (B)'!A1" ref="M17:N17"/>
    <hyperlink display="Bazální varianta" location="'SEKCE_1 (B)'!A1" ref="M23:N23"/>
    <hyperlink display="Bazální varianta" location="'SEKCE_1 (B)'!A1" ref="M28:N28"/>
    <hyperlink display="Bazální varianta" location="'SEKCE_1 (B)'!A1" ref="M34:N34"/>
    <hyperlink display="Bazální varianta" location="'SEKCE_1 (B)'!A1" ref="M39:N39"/>
    <hyperlink display="Bazální varianta" location="'SEKCE_1 (B)'!A1" ref="M47:N47"/>
    <hyperlink display="Bazální varianta" location="'SEKCE_1 (B)'!A1" ref="M58:N58"/>
    <hyperlink display="Ukázková varianta" location="'SEKCE_1 (U)'!A1" ref="O11:P11"/>
    <hyperlink display="Ukázková varianta" location="'SEKCE_1 (U)'!A1" ref="O17:P17"/>
    <hyperlink display="Ukázková varianta" location="'SEKCE_1 (U)'!A1" ref="O23:P23"/>
    <hyperlink display="Ukázková varianta" location="'SEKCE_1 (U)'!A1" ref="O28:P28"/>
    <hyperlink display="Ukázková varianta" location="'SEKCE_1 (U)'!A1" ref="O34:P34"/>
    <hyperlink display="Ukázková varianta" location="'SEKCE_1 (U)'!A1" ref="O39:P39"/>
    <hyperlink display="Ukázková varianta" location="'SEKCE_1 (U)'!A1" ref="O47:P47"/>
    <hyperlink display="Ukázková varianta" location="'SEKCE_1 (U)'!A1" ref="O58:P58"/>
    <hyperlink display="Ukázková varianta" location="'SEKCE_1 (U)'!A1" ref="O65:P65"/>
    <hyperlink display="Ukázková varianta" location="'SEKCE_1 (U)'!A1" ref="O74:P74"/>
    <hyperlink display="Ukázková varianta" location="'SEKCE_1 (U)'!A1" ref="O104:P104"/>
    <hyperlink display="Ukázková varianta" location="'SEKCE_1 (U)'!A1" ref="O110:P110"/>
    <hyperlink display="Bazální varianta" location="'SEKCE_1 (B)'!A1" ref="M65:N65"/>
    <hyperlink display="Bazální varianta" location="'SEKCE_1 (B)'!A1" ref="M74:N74"/>
    <hyperlink display="Bazální varianta" location="'SEKCE_1 (B)'!A1" ref="M104:N104"/>
    <hyperlink display="Bazální varianta" location="'SEKCE_1 (B)'!A1" ref="M110:N110"/>
  </hyperlinks>
  <pageMargins bottom="0.78740157499999996" footer="0.3" header="0.3" left="0.7" right="0.7" top="0.78740157499999996"/>
  <drawing r:id="rId1"/>
</worksheet>
</file>

<file path=xl/worksheets/sheet1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0"/>
  <dimension ref="B3:L28"/>
  <sheetViews>
    <sheetView workbookViewId="0">
      <selection activeCell="E16" sqref="E16"/>
    </sheetView>
  </sheetViews>
  <sheetFormatPr defaultRowHeight="15"/>
  <sheetData>
    <row r="3" spans="2:12">
      <c r="B3" t="s">
        <v>3</v>
      </c>
      <c r="D3" t="s">
        <v>32</v>
      </c>
    </row>
    <row r="4" spans="2:12">
      <c r="B4" t="s">
        <v>4</v>
      </c>
      <c r="D4" s="3">
        <v>0</v>
      </c>
      <c r="F4" s="3">
        <v>0.70833333333333337</v>
      </c>
      <c r="H4" s="3">
        <v>0</v>
      </c>
      <c r="J4" s="3">
        <v>0</v>
      </c>
      <c r="L4" s="3">
        <v>0</v>
      </c>
    </row>
    <row r="5" spans="2:12">
      <c r="B5" t="s">
        <v>5</v>
      </c>
      <c r="D5" s="3">
        <v>2.0833333333333332E-2</v>
      </c>
      <c r="F5" s="3">
        <v>0.72916666666666663</v>
      </c>
      <c r="H5" s="3">
        <v>1.0416666666666666E-2</v>
      </c>
      <c r="J5" s="3">
        <v>4.1666666666666699E-2</v>
      </c>
      <c r="L5" s="3">
        <v>4.1666666666666699E-2</v>
      </c>
    </row>
    <row r="6" spans="2:12">
      <c r="D6" s="3">
        <v>4.1666666666666664E-2</v>
      </c>
      <c r="F6" s="3">
        <v>0.75</v>
      </c>
      <c r="H6" s="3">
        <v>2.0833333333333301E-2</v>
      </c>
      <c r="J6" s="3">
        <v>8.3333333333333301E-2</v>
      </c>
      <c r="L6" s="3">
        <v>8.3333333333333398E-2</v>
      </c>
    </row>
    <row r="7" spans="2:12">
      <c r="D7" s="3">
        <v>6.25E-2</v>
      </c>
      <c r="F7" s="3">
        <v>0.77083333333333304</v>
      </c>
      <c r="H7" s="3">
        <v>3.125E-2</v>
      </c>
      <c r="J7" s="3">
        <v>0.125</v>
      </c>
      <c r="L7" s="3">
        <v>0.125</v>
      </c>
    </row>
    <row r="8" spans="2:12">
      <c r="D8" s="3">
        <v>8.3333333333333301E-2</v>
      </c>
      <c r="F8" s="3">
        <v>0.79166666666666596</v>
      </c>
      <c r="H8" s="3">
        <v>4.1666666666666699E-2</v>
      </c>
      <c r="J8" s="3">
        <v>0.20833333333333334</v>
      </c>
      <c r="L8" s="3">
        <v>0.16666666666666699</v>
      </c>
    </row>
    <row r="9" spans="2:12">
      <c r="D9" s="3">
        <v>0.104166666666667</v>
      </c>
      <c r="F9" s="3">
        <v>0.812499999999999</v>
      </c>
      <c r="H9" s="3">
        <v>5.2083333333333301E-2</v>
      </c>
      <c r="J9" s="3">
        <v>0.99998842592592585</v>
      </c>
      <c r="L9" s="3">
        <v>0.20833333333333301</v>
      </c>
    </row>
    <row r="10" spans="2:12">
      <c r="D10" s="3">
        <v>0.125</v>
      </c>
      <c r="F10" s="3">
        <v>0.83333333333333304</v>
      </c>
      <c r="H10" s="3">
        <v>6.25E-2</v>
      </c>
      <c r="J10" t="s">
        <v>50</v>
      </c>
      <c r="K10" s="3">
        <v>3</v>
      </c>
      <c r="L10" s="3">
        <v>0.25</v>
      </c>
    </row>
    <row r="11" spans="2:12">
      <c r="D11" s="3">
        <v>0.14583333333333301</v>
      </c>
      <c r="F11" s="3">
        <v>0.85416666666666596</v>
      </c>
      <c r="H11" s="3">
        <v>7.2916666666666699E-2</v>
      </c>
      <c r="L11" s="3">
        <v>0.29166666666666702</v>
      </c>
    </row>
    <row r="12" spans="2:12">
      <c r="D12" s="3">
        <v>0.16666666666666699</v>
      </c>
      <c r="F12" s="3">
        <v>0.874999999999999</v>
      </c>
      <c r="H12" s="3">
        <v>8.3333333333333301E-2</v>
      </c>
      <c r="L12" s="3">
        <v>0.33333333333333398</v>
      </c>
    </row>
    <row r="13" spans="2:12">
      <c r="D13" s="3">
        <v>0.1875</v>
      </c>
      <c r="F13" s="3">
        <v>0.89583333333333204</v>
      </c>
      <c r="H13" s="3">
        <v>9.375E-2</v>
      </c>
      <c r="L13" s="3">
        <v>0.375</v>
      </c>
    </row>
    <row r="14" spans="2:12">
      <c r="D14" s="3">
        <v>0.20833333333333301</v>
      </c>
      <c r="F14" s="3">
        <v>0.91666666666666596</v>
      </c>
      <c r="H14" s="3">
        <v>0.104166666666667</v>
      </c>
      <c r="L14" s="3">
        <v>0.41666666666666702</v>
      </c>
    </row>
    <row r="15" spans="2:12">
      <c r="D15" s="3">
        <v>0.22916666666666699</v>
      </c>
      <c r="F15" s="3">
        <v>0.937499999999999</v>
      </c>
      <c r="H15" s="3">
        <v>0.114583333333333</v>
      </c>
      <c r="L15" s="3">
        <v>0.45833333333333398</v>
      </c>
    </row>
    <row r="16" spans="2:12">
      <c r="D16" s="3">
        <v>0.25</v>
      </c>
      <c r="F16" s="3">
        <v>0.95833333333333204</v>
      </c>
      <c r="H16" s="3">
        <v>0.125</v>
      </c>
      <c r="L16" s="3">
        <v>0.5</v>
      </c>
    </row>
    <row r="17" spans="4:12">
      <c r="D17" s="3">
        <v>0.27083333333333298</v>
      </c>
      <c r="F17" s="3">
        <v>0.97916666666666496</v>
      </c>
      <c r="H17" s="3">
        <v>0.13541666666666699</v>
      </c>
      <c r="L17" s="3">
        <v>0.54166666666666696</v>
      </c>
    </row>
    <row r="18" spans="4:12">
      <c r="D18" s="3">
        <v>0.29166666666666702</v>
      </c>
      <c r="F18" s="3">
        <v>0.99998842592592585</v>
      </c>
      <c r="H18" s="3">
        <v>0.14583333333333301</v>
      </c>
      <c r="L18" s="3">
        <v>0.58333333333333404</v>
      </c>
    </row>
    <row r="19" spans="4:12">
      <c r="D19" s="3">
        <v>0.3125</v>
      </c>
      <c r="H19" s="3">
        <v>0.15625</v>
      </c>
      <c r="L19" s="3">
        <v>0.625</v>
      </c>
    </row>
    <row r="20" spans="4:12">
      <c r="D20" s="3">
        <v>0.33333333333333298</v>
      </c>
      <c r="H20" s="3">
        <v>0.16666666666666699</v>
      </c>
      <c r="L20" s="3">
        <v>0.66666666666666696</v>
      </c>
    </row>
    <row r="21" spans="4:12">
      <c r="L21" s="3">
        <v>0.70833333333333404</v>
      </c>
    </row>
    <row r="22" spans="4:12">
      <c r="L22" s="3">
        <v>0.750000000000001</v>
      </c>
    </row>
    <row r="23" spans="4:12">
      <c r="L23" s="3">
        <v>0.79166666666666696</v>
      </c>
    </row>
    <row r="24" spans="4:12">
      <c r="L24" s="3">
        <v>0.83333333333333404</v>
      </c>
    </row>
    <row r="25" spans="4:12">
      <c r="L25" s="3">
        <v>0.875000000000001</v>
      </c>
    </row>
    <row r="26" spans="4:12">
      <c r="L26" s="3">
        <v>0.91666666666666696</v>
      </c>
    </row>
    <row r="27" spans="4:12">
      <c r="L27" s="3">
        <v>0.95833333333333404</v>
      </c>
    </row>
    <row r="28" spans="4:12">
      <c r="L28" s="3">
        <v>0.99998842592592585</v>
      </c>
    </row>
  </sheetData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"/>
  <dimension ref="A1:I25"/>
  <sheetViews>
    <sheetView showGridLines="0" showRowColHeaders="0" view="pageBreakPreview" workbookViewId="0" zoomScaleNormal="70" zoomScaleSheetLayoutView="100">
      <pane activePane="bottomRight" state="frozen" topLeftCell="B6" xSplit="1" ySplit="5"/>
      <selection activeCell="B1" pane="topRight" sqref="B1"/>
      <selection activeCell="A6" pane="bottomLeft" sqref="A6"/>
      <selection activeCell="H15" pane="bottomRight" sqref="H15"/>
    </sheetView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1"/>
      <c r="D2" s="1"/>
      <c r="E2" s="1"/>
      <c r="F2" s="1"/>
      <c r="G2" s="1"/>
      <c r="H2" s="1"/>
    </row>
    <row customHeight="1" ht="15" r="3" spans="2:9">
      <c r="C3" s="1"/>
      <c r="D3" s="1"/>
      <c r="E3" s="1"/>
      <c r="F3" s="1"/>
      <c r="G3" s="1"/>
      <c r="H3" s="1"/>
    </row>
    <row customHeight="1" ht="15" r="4" spans="2:9">
      <c r="C4" s="1"/>
      <c r="D4" s="1"/>
      <c r="E4" s="1"/>
      <c r="F4" s="1"/>
      <c r="G4" s="39" t="s">
        <v>157</v>
      </c>
      <c r="H4" s="40"/>
      <c r="I4" s="41">
        <f>OpenPage!I7</f>
        <v>6</v>
      </c>
    </row>
    <row customHeight="1" ht="15" r="5" spans="2:9">
      <c r="C5" s="1"/>
      <c r="D5" s="1"/>
      <c r="E5" s="1"/>
      <c r="F5" s="1"/>
      <c r="G5" s="39"/>
      <c r="H5" s="40"/>
      <c r="I5" s="42"/>
    </row>
    <row ht="18" r="6" spans="2:9" thickBot="1">
      <c r="B6" s="46" t="s">
        <v>6</v>
      </c>
      <c r="C6" s="46"/>
      <c r="D6" s="46"/>
      <c r="E6" s="46"/>
      <c r="F6" s="46"/>
      <c r="G6" s="46"/>
      <c r="H6" s="46"/>
    </row>
    <row customHeight="1" ht="19.5" r="7" spans="2:9" thickTop="1">
      <c r="B7" s="49" t="s">
        <v>163</v>
      </c>
      <c r="C7" s="49"/>
      <c r="D7" s="49"/>
      <c r="E7" s="49"/>
      <c r="F7" s="49"/>
      <c r="G7" s="49"/>
      <c r="H7" s="49"/>
    </row>
    <row customHeight="1" ht="19.5" r="8" spans="2:9">
      <c r="B8" s="50"/>
      <c r="C8" s="50"/>
      <c r="D8" s="50"/>
      <c r="E8" s="50"/>
      <c r="F8" s="50"/>
      <c r="G8" s="50"/>
      <c r="H8" s="50"/>
    </row>
    <row customHeight="1" ht="19.5" r="9" spans="2:9">
      <c r="B9" s="50"/>
      <c r="C9" s="50"/>
      <c r="D9" s="50"/>
      <c r="E9" s="50"/>
      <c r="F9" s="50"/>
      <c r="G9" s="50"/>
      <c r="H9" s="50"/>
    </row>
    <row ht="15.75" r="10" spans="2:9" thickBot="1">
      <c r="B10" s="5" t="s">
        <v>7</v>
      </c>
      <c r="C10" s="5"/>
      <c r="D10" s="5"/>
      <c r="E10" s="5"/>
      <c r="F10" s="5"/>
      <c r="G10" s="5"/>
      <c r="H10" s="9"/>
    </row>
    <row customHeight="1" ht="35.1" r="11" spans="2:9">
      <c r="B11" s="43" t="s">
        <v>8</v>
      </c>
      <c r="C11" s="43"/>
      <c r="D11" s="43"/>
      <c r="E11" s="43"/>
      <c r="F11" s="43"/>
      <c r="G11" s="43"/>
      <c r="H11" s="35"/>
    </row>
    <row customHeight="1" ht="35.1" r="12" spans="2:9">
      <c r="B12" s="43" t="s">
        <v>9</v>
      </c>
      <c r="C12" s="43"/>
      <c r="D12" s="43"/>
      <c r="E12" s="43"/>
      <c r="F12" s="43"/>
      <c r="G12" s="43"/>
      <c r="H12" s="35"/>
    </row>
    <row customHeight="1" ht="35.1" r="13" spans="2:9">
      <c r="B13" s="43" t="s">
        <v>10</v>
      </c>
      <c r="C13" s="43"/>
      <c r="D13" s="43"/>
      <c r="E13" s="43"/>
      <c r="F13" s="43"/>
      <c r="G13" s="43"/>
      <c r="H13" s="35"/>
    </row>
    <row customHeight="1" ht="35.1" r="14" spans="2:9">
      <c r="B14" s="43" t="s">
        <v>11</v>
      </c>
      <c r="C14" s="43"/>
      <c r="D14" s="43"/>
      <c r="E14" s="43"/>
      <c r="F14" s="43"/>
      <c r="G14" s="43"/>
      <c r="H14" s="35"/>
    </row>
    <row customHeight="1" ht="35.1" r="15" spans="2:9">
      <c r="B15" s="43" t="s">
        <v>160</v>
      </c>
      <c r="C15" s="43"/>
      <c r="D15" s="43"/>
      <c r="E15" s="43"/>
      <c r="F15" s="43"/>
      <c r="G15" s="43"/>
      <c r="H15" s="35"/>
    </row>
    <row customHeight="1" ht="35.1" r="16" spans="2:9">
      <c r="B16" s="43" t="s">
        <v>161</v>
      </c>
      <c r="C16" s="43"/>
      <c r="D16" s="43"/>
      <c r="E16" s="43"/>
      <c r="F16" s="43"/>
      <c r="G16" s="43"/>
      <c r="H16" s="35"/>
    </row>
    <row ht="15.75" r="17" spans="2:8" thickBot="1">
      <c r="B17" s="47" t="s">
        <v>14</v>
      </c>
      <c r="C17" s="47"/>
      <c r="D17" s="47"/>
      <c r="E17" s="47"/>
      <c r="F17" s="47"/>
      <c r="G17" s="47"/>
      <c r="H17" s="48"/>
    </row>
    <row customHeight="1" ht="35.1" r="18" spans="2:8">
      <c r="B18" s="43" t="s">
        <v>15</v>
      </c>
      <c r="C18" s="43"/>
      <c r="D18" s="43"/>
      <c r="E18" s="43"/>
      <c r="F18" s="43"/>
      <c r="G18" s="43"/>
      <c r="H18" s="35"/>
    </row>
    <row customHeight="1" ht="35.1" r="19" spans="2:8">
      <c r="B19" s="43" t="s">
        <v>16</v>
      </c>
      <c r="C19" s="43"/>
      <c r="D19" s="43"/>
      <c r="E19" s="43"/>
      <c r="F19" s="43"/>
      <c r="G19" s="43"/>
      <c r="H19" s="35"/>
    </row>
    <row customHeight="1" ht="35.1" r="20" spans="2:8">
      <c r="B20" s="43" t="s">
        <v>17</v>
      </c>
      <c r="C20" s="43"/>
      <c r="D20" s="43"/>
      <c r="E20" s="43"/>
      <c r="F20" s="43"/>
      <c r="G20" s="43"/>
      <c r="H20" s="35"/>
    </row>
    <row r="21" spans="2:8"/>
    <row r="22" spans="2:8">
      <c r="E22" s="45" t="s">
        <v>54</v>
      </c>
      <c r="F22" s="45"/>
      <c r="G22" s="44" t="s">
        <v>18</v>
      </c>
      <c r="H22" s="44"/>
    </row>
    <row r="23" spans="2:8">
      <c r="E23" s="45"/>
      <c r="F23" s="45"/>
      <c r="G23" s="44"/>
      <c r="H23" s="44"/>
    </row>
    <row r="24" spans="2:8"/>
    <row r="25" spans="2:8"/>
  </sheetData>
  <sheetProtection algorithmName="SHA-512" hashValue="/mJhVbQiKIZq2enaqPMsyn60GI1lxBv/MGeEvBIYf1t7pddsu4Va5iPzKDB3674MFTUDjcR7Qq2HmvDbE+ZO4w==" objects="1" saltValue="lMeguXpZ5K/FOPrxKuZcUw==" scenarios="1" sheet="1" spinCount="100000"/>
  <mergeCells count="16">
    <mergeCell ref="I4:I5"/>
    <mergeCell ref="B19:G19"/>
    <mergeCell ref="B20:G20"/>
    <mergeCell ref="G22:H23"/>
    <mergeCell ref="B15:G15"/>
    <mergeCell ref="B16:G16"/>
    <mergeCell ref="E22:F23"/>
    <mergeCell ref="B6:H6"/>
    <mergeCell ref="B17:H17"/>
    <mergeCell ref="B18:G18"/>
    <mergeCell ref="B7:H9"/>
    <mergeCell ref="B11:G11"/>
    <mergeCell ref="B12:G12"/>
    <mergeCell ref="B13:G13"/>
    <mergeCell ref="B14:G14"/>
    <mergeCell ref="G4:H5"/>
  </mergeCells>
  <hyperlinks>
    <hyperlink display="Další sekce" location="SEKCE_2!C6" ref="G22:H23"/>
    <hyperlink display="Hlavní stránka" location="OpenPage!A1" ref="E22:F23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H18:H20 H11:H16</xm:sqref>
        </x14:dataValidation>
      </x14:dataValidations>
    </ext>
  </extLst>
</worksheet>
</file>

<file path=xl/worksheets/sheet2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1"/>
  <dimension ref="B3:I15"/>
  <sheetViews>
    <sheetView showGridLines="0" showRowColHeaders="0" workbookViewId="0">
      <selection activeCell="G14" sqref="G14:H15"/>
    </sheetView>
  </sheetViews>
  <sheetFormatPr defaultRowHeight="15"/>
  <sheetData>
    <row customHeight="1" ht="21.75" r="3" spans="2:9">
      <c r="C3" s="69" t="s">
        <v>0</v>
      </c>
      <c r="D3" s="69"/>
      <c r="E3" s="69"/>
      <c r="F3" s="69"/>
      <c r="G3" s="69"/>
      <c r="H3" s="69"/>
      <c r="I3" s="1"/>
    </row>
    <row customHeight="1" ht="15" r="4" spans="2:9">
      <c r="C4" s="69"/>
      <c r="D4" s="69"/>
      <c r="E4" s="69"/>
      <c r="F4" s="69"/>
      <c r="G4" s="69"/>
      <c r="H4" s="69"/>
      <c r="I4" s="1"/>
    </row>
    <row customHeight="1" ht="15" r="5" spans="2:9">
      <c r="C5" s="69"/>
      <c r="D5" s="69"/>
      <c r="E5" s="69"/>
      <c r="F5" s="69"/>
      <c r="G5" s="69"/>
      <c r="H5" s="69"/>
      <c r="I5" s="1"/>
    </row>
    <row customHeight="1" ht="15" r="6" spans="2:9">
      <c r="C6" s="69"/>
      <c r="D6" s="69"/>
      <c r="E6" s="69"/>
      <c r="F6" s="69"/>
      <c r="G6" s="69"/>
      <c r="H6" s="69"/>
      <c r="I6" s="1"/>
    </row>
    <row ht="20.25" r="9" spans="2:9" thickBot="1">
      <c r="B9" s="2" t="s">
        <v>151</v>
      </c>
      <c r="C9" s="2"/>
      <c r="D9" s="2"/>
      <c r="E9" s="2"/>
      <c r="F9" s="2"/>
      <c r="G9" s="2"/>
      <c r="H9" s="2"/>
    </row>
    <row ht="15.75" r="10" spans="2:9" thickTop="1"/>
    <row r="12" spans="2:9">
      <c r="B12" s="95" t="e">
        <f>SUM(Vyhodnocení_detail!E161,Vyhodnocení_detail!E61,Vyhodnocení_detail!E45,Vyhodnocení_detail!E15)</f>
        <v>#REF!</v>
      </c>
      <c r="C12" s="95"/>
      <c r="D12" s="95"/>
      <c r="E12" s="95"/>
      <c r="F12" s="95"/>
      <c r="G12" s="95"/>
      <c r="H12" s="95"/>
    </row>
    <row r="13" spans="2:9">
      <c r="B13" s="95"/>
      <c r="C13" s="95"/>
      <c r="D13" s="95"/>
      <c r="E13" s="95"/>
      <c r="F13" s="95"/>
      <c r="G13" s="95"/>
      <c r="H13" s="95"/>
    </row>
    <row r="15" spans="2:9">
      <c r="B15" s="97" t="s">
        <v>155</v>
      </c>
      <c r="C15" s="97"/>
      <c r="D15" s="98" t="s">
        <v>54</v>
      </c>
      <c r="E15" s="98"/>
      <c r="F15" s="98"/>
      <c r="G15" s="96" t="s">
        <v>150</v>
      </c>
      <c r="H15" s="96"/>
    </row>
  </sheetData>
  <mergeCells count="5">
    <mergeCell ref="C3:H6"/>
    <mergeCell ref="B12:H13"/>
    <mergeCell ref="G15:H15"/>
    <mergeCell ref="B15:C15"/>
    <mergeCell ref="D15:F15"/>
  </mergeCells>
  <hyperlinks>
    <hyperlink display="Hlavní stránka" location="OpenPage!A1" ref="D15:E15"/>
    <hyperlink display="Zobrazit detail" location="Vyhodnocení_detail!A1" ref="G15:H15"/>
    <hyperlink display="Zpět k formuláři" location="SEKCE_4!A1" ref="B15:C15"/>
  </hyperlinks>
  <pageMargins bottom="0.78740157499999996" footer="0.3" header="0.3" left="0.7" right="0.7" top="0.78740157499999996"/>
  <drawing r:id="rId1"/>
</worksheet>
</file>

<file path=xl/worksheets/sheet2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2"/>
  <dimension ref="C2:K162"/>
  <sheetViews>
    <sheetView showGridLines="0" workbookViewId="0" zoomScaleNormal="100">
      <pane activePane="bottomRight" state="frozen" topLeftCell="B121" xSplit="1" ySplit="6"/>
      <selection activeCell="G14" sqref="G14:H15"/>
      <selection activeCell="G14" pane="topRight" sqref="G14:H15"/>
      <selection activeCell="G14" pane="bottomLeft" sqref="G14:H15"/>
      <selection activeCell="G14" pane="bottomRight" sqref="G14:H15"/>
    </sheetView>
  </sheetViews>
  <sheetFormatPr defaultRowHeight="15"/>
  <cols>
    <col min="1" max="3" style="22" width="9.140625" collapsed="false"/>
    <col min="4" max="4" customWidth="true" style="22" width="80.7109375" collapsed="false"/>
    <col min="5" max="10" style="21" width="9.140625" collapsed="false"/>
    <col min="11" max="11" style="25" width="9.140625" collapsed="false"/>
    <col min="12" max="16384" style="22" width="9.140625" collapsed="false"/>
  </cols>
  <sheetData>
    <row customHeight="1" ht="15" r="2" spans="3:11">
      <c r="D2" s="107" t="s">
        <v>0</v>
      </c>
      <c r="E2" s="107"/>
      <c r="F2" s="107"/>
      <c r="G2" s="107"/>
      <c r="H2" s="107"/>
      <c r="I2" s="107"/>
      <c r="J2" s="107"/>
      <c r="K2" s="107"/>
    </row>
    <row customHeight="1" ht="15" r="3" spans="3:11">
      <c r="D3" s="107"/>
      <c r="E3" s="107"/>
      <c r="F3" s="107"/>
      <c r="G3" s="107"/>
      <c r="H3" s="107"/>
      <c r="I3" s="107"/>
      <c r="J3" s="107"/>
      <c r="K3" s="107"/>
    </row>
    <row customHeight="1" ht="15" r="4" spans="3:11">
      <c r="D4" s="107"/>
      <c r="E4" s="107"/>
      <c r="F4" s="107"/>
      <c r="G4" s="107"/>
      <c r="H4" s="107"/>
      <c r="I4" s="107"/>
      <c r="J4" s="107"/>
      <c r="K4" s="107"/>
    </row>
    <row customHeight="1" ht="15" r="5" spans="3:11">
      <c r="D5" s="107"/>
      <c r="E5" s="107"/>
      <c r="F5" s="107"/>
      <c r="G5" s="107"/>
      <c r="H5" s="107"/>
      <c r="I5" s="107"/>
      <c r="J5" s="107"/>
      <c r="K5" s="107"/>
    </row>
    <row customHeight="1" ht="21.75" r="6" spans="3:11">
      <c r="D6" s="34"/>
      <c r="E6" s="34"/>
      <c r="F6" s="106" t="s">
        <v>156</v>
      </c>
      <c r="G6" s="106"/>
      <c r="H6" s="106"/>
      <c r="J6" s="108" t="s">
        <v>54</v>
      </c>
      <c r="K6" s="108"/>
    </row>
    <row r="7" spans="3:11">
      <c r="C7" s="18"/>
      <c r="D7" s="19"/>
      <c r="E7" s="29"/>
      <c r="F7" s="29"/>
      <c r="G7" s="29"/>
      <c r="H7" s="29"/>
      <c r="I7" s="29"/>
      <c r="J7" s="29"/>
      <c r="K7" s="26"/>
    </row>
    <row r="8" spans="3:11">
      <c r="C8" s="20"/>
      <c r="K8" s="27"/>
    </row>
    <row r="9" spans="3:11">
      <c r="C9" s="20"/>
      <c r="D9" s="21" t="s">
        <v>98</v>
      </c>
      <c r="E9" s="124" t="s">
        <v>64</v>
      </c>
      <c r="F9" s="101"/>
      <c r="G9" s="101"/>
      <c r="H9" s="101"/>
      <c r="I9" s="101"/>
      <c r="J9" s="102"/>
      <c r="K9" s="27"/>
    </row>
    <row r="10" spans="3:11">
      <c r="C10" s="20"/>
      <c r="D10" s="21" t="s">
        <v>99</v>
      </c>
      <c r="E10" s="121">
        <v>0.15</v>
      </c>
      <c r="F10" s="122"/>
      <c r="G10" s="122"/>
      <c r="H10" s="122"/>
      <c r="I10" s="122"/>
      <c r="J10" s="123"/>
      <c r="K10" s="27"/>
    </row>
    <row r="11" spans="3:11">
      <c r="C11" s="20"/>
      <c r="D11" s="21" t="s">
        <v>104</v>
      </c>
      <c r="E11" s="121">
        <v>9</v>
      </c>
      <c r="F11" s="122"/>
      <c r="G11" s="122"/>
      <c r="H11" s="122"/>
      <c r="I11" s="122"/>
      <c r="J11" s="123"/>
      <c r="K11" s="27"/>
    </row>
    <row r="12" spans="3:11">
      <c r="C12" s="20"/>
      <c r="D12" s="21" t="s">
        <v>105</v>
      </c>
      <c r="E12" s="126">
        <v>0</v>
      </c>
      <c r="F12" s="104"/>
      <c r="G12" s="104"/>
      <c r="H12" s="104"/>
      <c r="I12" s="104"/>
      <c r="J12" s="105"/>
      <c r="K12" s="27"/>
    </row>
    <row r="13" spans="3:11">
      <c r="C13" s="20"/>
      <c r="D13" s="21" t="s">
        <v>106</v>
      </c>
      <c r="E13" s="118">
        <f>E23+E32</f>
        <v>0</v>
      </c>
      <c r="F13" s="119"/>
      <c r="G13" s="119"/>
      <c r="H13" s="119"/>
      <c r="I13" s="119"/>
      <c r="J13" s="120"/>
      <c r="K13" s="27"/>
    </row>
    <row r="14" spans="3:11">
      <c r="C14" s="20"/>
      <c r="K14" s="27"/>
    </row>
    <row r="15" spans="3:11">
      <c r="C15" s="20"/>
      <c r="D15" s="21" t="s">
        <v>152</v>
      </c>
      <c r="E15" s="143">
        <f>E10*(E25+E34)</f>
        <v>0</v>
      </c>
      <c r="F15" s="144"/>
      <c r="G15" s="144"/>
      <c r="H15" s="144"/>
      <c r="I15" s="144"/>
      <c r="J15" s="145"/>
      <c r="K15" s="27"/>
    </row>
    <row r="16" spans="3:11">
      <c r="C16" s="20"/>
      <c r="D16" s="21"/>
      <c r="K16" s="27"/>
    </row>
    <row r="17" spans="3:11">
      <c r="C17" s="20"/>
      <c r="K17" s="27"/>
    </row>
    <row r="18" spans="3:11">
      <c r="C18" s="20"/>
      <c r="D18" s="21" t="s">
        <v>100</v>
      </c>
      <c r="E18" s="124" t="s">
        <v>63</v>
      </c>
      <c r="F18" s="101"/>
      <c r="G18" s="101"/>
      <c r="H18" s="101"/>
      <c r="I18" s="101"/>
      <c r="J18" s="102"/>
      <c r="K18" s="27"/>
    </row>
    <row r="19" spans="3:11">
      <c r="C19" s="20"/>
      <c r="D19" s="21" t="s">
        <v>154</v>
      </c>
      <c r="E19" s="121" t="s">
        <v>64</v>
      </c>
      <c r="F19" s="122"/>
      <c r="G19" s="122"/>
      <c r="H19" s="122"/>
      <c r="I19" s="122"/>
      <c r="J19" s="123"/>
      <c r="K19" s="27"/>
    </row>
    <row r="20" spans="3:11">
      <c r="C20" s="20"/>
      <c r="D20" s="21" t="s">
        <v>101</v>
      </c>
      <c r="E20" s="121">
        <v>0.5</v>
      </c>
      <c r="F20" s="122"/>
      <c r="G20" s="122"/>
      <c r="H20" s="122"/>
      <c r="I20" s="122"/>
      <c r="J20" s="123"/>
      <c r="K20" s="27"/>
    </row>
    <row r="21" spans="3:11">
      <c r="C21" s="20"/>
      <c r="D21" s="21" t="s">
        <v>104</v>
      </c>
      <c r="E21" s="121">
        <v>6</v>
      </c>
      <c r="F21" s="122"/>
      <c r="G21" s="122"/>
      <c r="H21" s="122"/>
      <c r="I21" s="122"/>
      <c r="J21" s="123"/>
      <c r="K21" s="27"/>
    </row>
    <row r="22" spans="3:11">
      <c r="C22" s="20"/>
      <c r="D22" s="21" t="s">
        <v>105</v>
      </c>
      <c r="E22" s="126">
        <v>0</v>
      </c>
      <c r="F22" s="104"/>
      <c r="G22" s="104"/>
      <c r="H22" s="104"/>
      <c r="I22" s="104"/>
      <c r="J22" s="105"/>
      <c r="K22" s="27"/>
    </row>
    <row r="23" spans="3:11">
      <c r="C23" s="20"/>
      <c r="D23" s="21" t="s">
        <v>106</v>
      </c>
      <c r="E23" s="118">
        <f>COUNTIF(SEKCE_1!H11:H16,"Ano")</f>
        <v>0</v>
      </c>
      <c r="F23" s="119"/>
      <c r="G23" s="119"/>
      <c r="H23" s="119"/>
      <c r="I23" s="119"/>
      <c r="J23" s="120"/>
      <c r="K23" s="27"/>
    </row>
    <row r="24" spans="3:11">
      <c r="C24" s="20"/>
      <c r="K24" s="27"/>
    </row>
    <row r="25" spans="3:11">
      <c r="C25" s="20"/>
      <c r="D25" s="21" t="s">
        <v>153</v>
      </c>
      <c r="E25" s="143">
        <f>E20*(E23-E22)/(E21-E22)</f>
        <v>0</v>
      </c>
      <c r="F25" s="144"/>
      <c r="G25" s="144"/>
      <c r="H25" s="144"/>
      <c r="I25" s="144"/>
      <c r="J25" s="145"/>
      <c r="K25" s="27"/>
    </row>
    <row r="26" spans="3:11">
      <c r="C26" s="20"/>
      <c r="K26" s="27"/>
    </row>
    <row r="27" spans="3:11">
      <c r="C27" s="20"/>
      <c r="D27" s="21" t="s">
        <v>100</v>
      </c>
      <c r="E27" s="124" t="s">
        <v>73</v>
      </c>
      <c r="F27" s="101"/>
      <c r="G27" s="101"/>
      <c r="H27" s="101"/>
      <c r="I27" s="101"/>
      <c r="J27" s="102"/>
      <c r="K27" s="27"/>
    </row>
    <row r="28" spans="3:11">
      <c r="C28" s="20"/>
      <c r="D28" s="21" t="s">
        <v>154</v>
      </c>
      <c r="E28" s="121" t="s">
        <v>64</v>
      </c>
      <c r="F28" s="122"/>
      <c r="G28" s="122"/>
      <c r="H28" s="122"/>
      <c r="I28" s="122"/>
      <c r="J28" s="123"/>
      <c r="K28" s="27"/>
    </row>
    <row r="29" spans="3:11">
      <c r="C29" s="20"/>
      <c r="D29" s="21" t="s">
        <v>101</v>
      </c>
      <c r="E29" s="121">
        <v>0.5</v>
      </c>
      <c r="F29" s="122"/>
      <c r="G29" s="122"/>
      <c r="H29" s="122"/>
      <c r="I29" s="122"/>
      <c r="J29" s="123"/>
      <c r="K29" s="27"/>
    </row>
    <row r="30" spans="3:11">
      <c r="C30" s="20"/>
      <c r="D30" s="21" t="s">
        <v>104</v>
      </c>
      <c r="E30" s="121">
        <v>3</v>
      </c>
      <c r="F30" s="122"/>
      <c r="G30" s="122"/>
      <c r="H30" s="122"/>
      <c r="I30" s="122"/>
      <c r="J30" s="123"/>
      <c r="K30" s="27"/>
    </row>
    <row r="31" spans="3:11">
      <c r="C31" s="20"/>
      <c r="D31" s="21" t="s">
        <v>105</v>
      </c>
      <c r="E31" s="126">
        <v>0</v>
      </c>
      <c r="F31" s="104"/>
      <c r="G31" s="104"/>
      <c r="H31" s="104"/>
      <c r="I31" s="104"/>
      <c r="J31" s="105"/>
      <c r="K31" s="27"/>
    </row>
    <row r="32" spans="3:11">
      <c r="C32" s="20"/>
      <c r="D32" s="21" t="s">
        <v>106</v>
      </c>
      <c r="E32" s="118">
        <f>COUNTIF(SEKCE_1!H18:H20,"Ano")</f>
        <v>0</v>
      </c>
      <c r="F32" s="119"/>
      <c r="G32" s="119"/>
      <c r="H32" s="119"/>
      <c r="I32" s="119"/>
      <c r="J32" s="120"/>
      <c r="K32" s="27"/>
    </row>
    <row r="33" spans="3:11">
      <c r="C33" s="20"/>
      <c r="K33" s="27"/>
    </row>
    <row r="34" spans="3:11">
      <c r="C34" s="20"/>
      <c r="D34" s="21" t="s">
        <v>153</v>
      </c>
      <c r="E34" s="143">
        <f>E29*(E32-E31)/(E30-E31)</f>
        <v>0</v>
      </c>
      <c r="F34" s="144"/>
      <c r="G34" s="144"/>
      <c r="H34" s="144"/>
      <c r="I34" s="144"/>
      <c r="J34" s="145"/>
      <c r="K34" s="27"/>
    </row>
    <row r="35" spans="3:11">
      <c r="C35" s="20"/>
      <c r="D35" s="21"/>
      <c r="E35" s="31"/>
      <c r="F35" s="31"/>
      <c r="G35" s="31"/>
      <c r="H35" s="31"/>
      <c r="I35" s="31"/>
      <c r="J35" s="31"/>
      <c r="K35" s="27"/>
    </row>
    <row r="36" spans="3:11">
      <c r="C36" s="23"/>
      <c r="D36" s="24"/>
      <c r="E36" s="30"/>
      <c r="F36" s="30"/>
      <c r="G36" s="30"/>
      <c r="H36" s="30"/>
      <c r="I36" s="30"/>
      <c r="J36" s="30"/>
      <c r="K36" s="28"/>
    </row>
    <row r="38" spans="3:11">
      <c r="C38" s="18"/>
      <c r="D38" s="19"/>
      <c r="E38" s="29"/>
      <c r="F38" s="29"/>
      <c r="G38" s="29"/>
      <c r="H38" s="29"/>
      <c r="I38" s="29"/>
      <c r="J38" s="29"/>
      <c r="K38" s="26"/>
    </row>
    <row r="39" spans="3:11">
      <c r="C39" s="20"/>
      <c r="D39" s="21" t="s">
        <v>98</v>
      </c>
      <c r="E39" s="124" t="s">
        <v>76</v>
      </c>
      <c r="F39" s="101"/>
      <c r="G39" s="101"/>
      <c r="H39" s="101"/>
      <c r="I39" s="101"/>
      <c r="J39" s="102"/>
      <c r="K39" s="27"/>
    </row>
    <row r="40" spans="3:11">
      <c r="C40" s="20"/>
      <c r="D40" s="21" t="s">
        <v>99</v>
      </c>
      <c r="E40" s="121">
        <v>0.5</v>
      </c>
      <c r="F40" s="122"/>
      <c r="G40" s="122"/>
      <c r="H40" s="122"/>
      <c r="I40" s="122"/>
      <c r="J40" s="123"/>
      <c r="K40" s="27"/>
    </row>
    <row r="41" spans="3:11">
      <c r="C41" s="20"/>
      <c r="D41" s="21" t="s">
        <v>109</v>
      </c>
      <c r="E41" s="140">
        <v>3500000</v>
      </c>
      <c r="F41" s="141"/>
      <c r="G41" s="141"/>
      <c r="H41" s="141"/>
      <c r="I41" s="141"/>
      <c r="J41" s="142"/>
      <c r="K41" s="27"/>
    </row>
    <row r="42" spans="3:11">
      <c r="C42" s="20"/>
      <c r="D42" s="21" t="s">
        <v>108</v>
      </c>
      <c r="E42" s="134">
        <v>1</v>
      </c>
      <c r="F42" s="135"/>
      <c r="G42" s="135"/>
      <c r="H42" s="135"/>
      <c r="I42" s="135"/>
      <c r="J42" s="136"/>
      <c r="K42" s="27"/>
    </row>
    <row r="43" spans="3:11">
      <c r="C43" s="20"/>
      <c r="D43" s="21" t="s">
        <v>107</v>
      </c>
      <c r="E43" s="125" t="e">
        <f>#REF!</f>
        <v>#REF!</v>
      </c>
      <c r="F43" s="119"/>
      <c r="G43" s="119"/>
      <c r="H43" s="119"/>
      <c r="I43" s="119"/>
      <c r="J43" s="120"/>
      <c r="K43" s="27"/>
    </row>
    <row r="44" spans="3:11">
      <c r="C44" s="20"/>
      <c r="K44" s="27"/>
    </row>
    <row r="45" spans="3:11">
      <c r="C45" s="20"/>
      <c r="D45" s="21" t="s">
        <v>152</v>
      </c>
      <c r="E45" s="137" t="e">
        <f>E40*E54</f>
        <v>#REF!</v>
      </c>
      <c r="F45" s="138"/>
      <c r="G45" s="138"/>
      <c r="H45" s="138"/>
      <c r="I45" s="138"/>
      <c r="J45" s="139"/>
      <c r="K45" s="27"/>
    </row>
    <row r="46" spans="3:11">
      <c r="C46" s="20"/>
      <c r="K46" s="27"/>
    </row>
    <row r="47" spans="3:11">
      <c r="C47" s="20"/>
      <c r="D47" s="21" t="s">
        <v>100</v>
      </c>
      <c r="E47" s="124" t="s">
        <v>102</v>
      </c>
      <c r="F47" s="101"/>
      <c r="G47" s="101"/>
      <c r="H47" s="101"/>
      <c r="I47" s="101"/>
      <c r="J47" s="102"/>
      <c r="K47" s="27"/>
    </row>
    <row r="48" spans="3:11">
      <c r="C48" s="20"/>
      <c r="D48" s="21" t="s">
        <v>154</v>
      </c>
      <c r="E48" s="121" t="s">
        <v>76</v>
      </c>
      <c r="F48" s="122"/>
      <c r="G48" s="122"/>
      <c r="H48" s="122"/>
      <c r="I48" s="122"/>
      <c r="J48" s="123"/>
      <c r="K48" s="27"/>
    </row>
    <row r="49" spans="3:11">
      <c r="C49" s="20"/>
      <c r="D49" s="21" t="s">
        <v>101</v>
      </c>
      <c r="E49" s="121">
        <v>1</v>
      </c>
      <c r="F49" s="122"/>
      <c r="G49" s="122"/>
      <c r="H49" s="122"/>
      <c r="I49" s="122"/>
      <c r="J49" s="123"/>
      <c r="K49" s="27"/>
    </row>
    <row r="50" spans="3:11">
      <c r="C50" s="20"/>
      <c r="D50" s="21" t="s">
        <v>109</v>
      </c>
      <c r="E50" s="140">
        <v>3500000</v>
      </c>
      <c r="F50" s="141"/>
      <c r="G50" s="141"/>
      <c r="H50" s="141"/>
      <c r="I50" s="141"/>
      <c r="J50" s="142"/>
      <c r="K50" s="27"/>
    </row>
    <row r="51" spans="3:11">
      <c r="C51" s="20"/>
      <c r="D51" s="21" t="s">
        <v>108</v>
      </c>
      <c r="E51" s="134">
        <v>1</v>
      </c>
      <c r="F51" s="135"/>
      <c r="G51" s="135"/>
      <c r="H51" s="135"/>
      <c r="I51" s="135"/>
      <c r="J51" s="136"/>
      <c r="K51" s="27"/>
    </row>
    <row r="52" spans="3:11">
      <c r="C52" s="20"/>
      <c r="D52" s="21" t="s">
        <v>107</v>
      </c>
      <c r="E52" s="125" t="e">
        <f>#REF!</f>
        <v>#REF!</v>
      </c>
      <c r="F52" s="119"/>
      <c r="G52" s="119"/>
      <c r="H52" s="119"/>
      <c r="I52" s="119"/>
      <c r="J52" s="120"/>
      <c r="K52" s="27"/>
    </row>
    <row r="53" spans="3:11">
      <c r="C53" s="20"/>
      <c r="D53" s="21"/>
      <c r="K53" s="27"/>
    </row>
    <row r="54" spans="3:11">
      <c r="C54" s="20"/>
      <c r="D54" s="21" t="s">
        <v>153</v>
      </c>
      <c r="E54" s="131" t="e">
        <f>(E50-E52)/(E50-E51)</f>
        <v>#REF!</v>
      </c>
      <c r="F54" s="132"/>
      <c r="G54" s="132"/>
      <c r="H54" s="132"/>
      <c r="I54" s="132"/>
      <c r="J54" s="133"/>
      <c r="K54" s="27"/>
    </row>
    <row r="55" spans="3:11">
      <c r="C55" s="23"/>
      <c r="D55" s="24"/>
      <c r="E55" s="30"/>
      <c r="F55" s="30"/>
      <c r="G55" s="30"/>
      <c r="H55" s="30"/>
      <c r="I55" s="30"/>
      <c r="J55" s="30"/>
      <c r="K55" s="28"/>
    </row>
    <row r="57" spans="3:11">
      <c r="C57" s="18"/>
      <c r="D57" s="19"/>
      <c r="E57" s="29"/>
      <c r="F57" s="29"/>
      <c r="G57" s="29"/>
      <c r="H57" s="29"/>
      <c r="I57" s="29"/>
      <c r="J57" s="29"/>
      <c r="K57" s="26"/>
    </row>
    <row r="58" spans="3:11">
      <c r="C58" s="20"/>
      <c r="D58" s="21" t="s">
        <v>98</v>
      </c>
      <c r="E58" s="124" t="s">
        <v>79</v>
      </c>
      <c r="F58" s="101"/>
      <c r="G58" s="101"/>
      <c r="H58" s="101"/>
      <c r="I58" s="101"/>
      <c r="J58" s="102"/>
      <c r="K58" s="27"/>
    </row>
    <row r="59" spans="3:11">
      <c r="C59" s="20"/>
      <c r="D59" s="21" t="s">
        <v>99</v>
      </c>
      <c r="E59" s="126">
        <v>0.15</v>
      </c>
      <c r="F59" s="104"/>
      <c r="G59" s="104"/>
      <c r="H59" s="104"/>
      <c r="I59" s="104"/>
      <c r="J59" s="105"/>
      <c r="K59" s="27"/>
    </row>
    <row r="60" spans="3:11">
      <c r="C60" s="20"/>
      <c r="K60" s="27"/>
    </row>
    <row r="61" spans="3:11">
      <c r="C61" s="20"/>
      <c r="D61" s="21" t="s">
        <v>152</v>
      </c>
      <c r="E61" s="118">
        <f>E59*(SUM(E78,E87,E96,E151))</f>
        <v>-3.2283783783783799</v>
      </c>
      <c r="F61" s="119"/>
      <c r="G61" s="119"/>
      <c r="H61" s="119"/>
      <c r="I61" s="119"/>
      <c r="J61" s="120"/>
      <c r="K61" s="27"/>
    </row>
    <row r="62" spans="3:11">
      <c r="C62" s="20"/>
      <c r="K62" s="27"/>
    </row>
    <row r="63" spans="3:11">
      <c r="C63" s="20"/>
      <c r="D63" s="21" t="s">
        <v>100</v>
      </c>
      <c r="E63" s="124" t="s">
        <v>103</v>
      </c>
      <c r="F63" s="101"/>
      <c r="G63" s="101"/>
      <c r="H63" s="101"/>
      <c r="I63" s="101"/>
      <c r="J63" s="102"/>
      <c r="K63" s="27"/>
    </row>
    <row r="64" spans="3:11">
      <c r="C64" s="20"/>
      <c r="D64" s="21" t="s">
        <v>154</v>
      </c>
      <c r="E64" s="121" t="s">
        <v>79</v>
      </c>
      <c r="F64" s="122"/>
      <c r="G64" s="122"/>
      <c r="H64" s="122"/>
      <c r="I64" s="122"/>
      <c r="J64" s="123"/>
      <c r="K64" s="27"/>
    </row>
    <row r="65" spans="3:11">
      <c r="C65" s="20"/>
      <c r="D65" s="21" t="s">
        <v>101</v>
      </c>
      <c r="E65" s="121">
        <v>0.25</v>
      </c>
      <c r="F65" s="122"/>
      <c r="G65" s="122"/>
      <c r="H65" s="122"/>
      <c r="I65" s="122"/>
      <c r="J65" s="123"/>
      <c r="K65" s="27"/>
    </row>
    <row r="66" spans="3:11">
      <c r="C66" s="20"/>
      <c r="D66" s="21" t="s">
        <v>81</v>
      </c>
      <c r="E66" s="121">
        <v>1</v>
      </c>
      <c r="F66" s="122"/>
      <c r="G66" s="122"/>
      <c r="H66" s="122"/>
      <c r="I66" s="122"/>
      <c r="J66" s="123"/>
      <c r="K66" s="27"/>
    </row>
    <row r="67" spans="3:11">
      <c r="C67" s="20"/>
      <c r="D67" s="21" t="s">
        <v>110</v>
      </c>
      <c r="E67" s="126">
        <v>0</v>
      </c>
      <c r="F67" s="104"/>
      <c r="G67" s="104"/>
      <c r="H67" s="104"/>
      <c r="I67" s="104"/>
      <c r="J67" s="105"/>
      <c r="K67" s="27"/>
    </row>
    <row r="68" spans="3:11">
      <c r="C68" s="20"/>
      <c r="D68" s="21" t="s">
        <v>111</v>
      </c>
      <c r="E68" s="118">
        <f>SEKCE_2!G11</f>
        <v>0</v>
      </c>
      <c r="F68" s="119"/>
      <c r="G68" s="119"/>
      <c r="H68" s="119"/>
      <c r="I68" s="119"/>
      <c r="J68" s="120"/>
      <c r="K68" s="27"/>
    </row>
    <row r="69" spans="3:11">
      <c r="C69" s="20"/>
      <c r="D69" s="21"/>
      <c r="K69" s="27"/>
    </row>
    <row r="70" spans="3:11">
      <c r="C70" s="20"/>
      <c r="D70" s="21" t="s">
        <v>83</v>
      </c>
      <c r="E70" s="124">
        <v>3</v>
      </c>
      <c r="F70" s="101"/>
      <c r="G70" s="101"/>
      <c r="H70" s="101"/>
      <c r="I70" s="101"/>
      <c r="J70" s="102"/>
      <c r="K70" s="27"/>
    </row>
    <row r="71" spans="3:11">
      <c r="C71" s="20"/>
      <c r="D71" s="21" t="s">
        <v>112</v>
      </c>
      <c r="E71" s="126">
        <v>0</v>
      </c>
      <c r="F71" s="104"/>
      <c r="G71" s="104"/>
      <c r="H71" s="104"/>
      <c r="I71" s="104"/>
      <c r="J71" s="105"/>
      <c r="K71" s="27"/>
    </row>
    <row r="72" spans="3:11">
      <c r="C72" s="20"/>
      <c r="D72" s="21" t="s">
        <v>113</v>
      </c>
      <c r="E72" s="118">
        <f>SEKCE_2!G14</f>
        <v>0</v>
      </c>
      <c r="F72" s="119"/>
      <c r="G72" s="119"/>
      <c r="H72" s="119"/>
      <c r="I72" s="119"/>
      <c r="J72" s="120"/>
      <c r="K72" s="27"/>
    </row>
    <row r="73" spans="3:11">
      <c r="C73" s="20"/>
      <c r="D73" s="21"/>
      <c r="K73" s="27"/>
    </row>
    <row r="74" spans="3:11">
      <c r="C74" s="20"/>
      <c r="D74" s="21" t="s">
        <v>84</v>
      </c>
      <c r="E74" s="124">
        <v>6</v>
      </c>
      <c r="F74" s="101"/>
      <c r="G74" s="101"/>
      <c r="H74" s="101"/>
      <c r="I74" s="101"/>
      <c r="J74" s="102"/>
      <c r="K74" s="27"/>
    </row>
    <row r="75" spans="3:11">
      <c r="C75" s="20"/>
      <c r="D75" s="21" t="s">
        <v>114</v>
      </c>
      <c r="E75" s="126">
        <v>0</v>
      </c>
      <c r="F75" s="104"/>
      <c r="G75" s="104"/>
      <c r="H75" s="104"/>
      <c r="I75" s="104"/>
      <c r="J75" s="105"/>
      <c r="K75" s="27"/>
    </row>
    <row r="76" spans="3:11">
      <c r="C76" s="20"/>
      <c r="D76" s="21" t="s">
        <v>115</v>
      </c>
      <c r="E76" s="118">
        <f>SEKCE_2!G17</f>
        <v>0</v>
      </c>
      <c r="F76" s="119"/>
      <c r="G76" s="119"/>
      <c r="H76" s="119"/>
      <c r="I76" s="119"/>
      <c r="J76" s="120"/>
      <c r="K76" s="27"/>
    </row>
    <row r="77" spans="3:11">
      <c r="C77" s="20"/>
      <c r="D77" s="21"/>
      <c r="K77" s="27"/>
    </row>
    <row r="78" spans="3:11">
      <c r="C78" s="20"/>
      <c r="D78" s="21" t="s">
        <v>153</v>
      </c>
      <c r="E78" s="118">
        <f>E65*(SUM(E66,E70,E74)-SUM(E67,E71,E75))/(SUM(E66,E70,E74)-SUM(E67,E71,E75))</f>
        <v>0.25</v>
      </c>
      <c r="F78" s="119"/>
      <c r="G78" s="119"/>
      <c r="H78" s="119"/>
      <c r="I78" s="119"/>
      <c r="J78" s="120"/>
      <c r="K78" s="27"/>
    </row>
    <row r="79" spans="3:11">
      <c r="C79" s="20"/>
      <c r="K79" s="27"/>
    </row>
    <row r="80" spans="3:11">
      <c r="C80" s="20"/>
      <c r="D80" s="21" t="s">
        <v>100</v>
      </c>
      <c r="E80" s="124" t="s">
        <v>87</v>
      </c>
      <c r="F80" s="101"/>
      <c r="G80" s="101"/>
      <c r="H80" s="101"/>
      <c r="I80" s="101"/>
      <c r="J80" s="102"/>
      <c r="K80" s="27"/>
    </row>
    <row r="81" spans="3:11">
      <c r="C81" s="20"/>
      <c r="D81" s="21" t="s">
        <v>154</v>
      </c>
      <c r="E81" s="121" t="s">
        <v>79</v>
      </c>
      <c r="F81" s="122"/>
      <c r="G81" s="122"/>
      <c r="H81" s="122"/>
      <c r="I81" s="122"/>
      <c r="J81" s="123"/>
      <c r="K81" s="27"/>
    </row>
    <row r="82" spans="3:11">
      <c r="C82" s="20"/>
      <c r="D82" s="21" t="s">
        <v>101</v>
      </c>
      <c r="E82" s="121">
        <v>0.25</v>
      </c>
      <c r="F82" s="122"/>
      <c r="G82" s="122"/>
      <c r="H82" s="122"/>
      <c r="I82" s="122"/>
      <c r="J82" s="123"/>
      <c r="K82" s="27"/>
    </row>
    <row r="83" spans="3:11">
      <c r="C83" s="20"/>
      <c r="D83" s="21" t="s">
        <v>117</v>
      </c>
      <c r="E83" s="121">
        <v>100</v>
      </c>
      <c r="F83" s="122"/>
      <c r="G83" s="122"/>
      <c r="H83" s="122"/>
      <c r="I83" s="122"/>
      <c r="J83" s="123"/>
      <c r="K83" s="27"/>
    </row>
    <row r="84" spans="3:11">
      <c r="C84" s="20"/>
      <c r="D84" s="21" t="s">
        <v>116</v>
      </c>
      <c r="E84" s="126">
        <v>98.89</v>
      </c>
      <c r="F84" s="104"/>
      <c r="G84" s="104"/>
      <c r="H84" s="104"/>
      <c r="I84" s="104"/>
      <c r="J84" s="105"/>
      <c r="K84" s="27"/>
    </row>
    <row r="85" spans="3:11">
      <c r="C85" s="20"/>
      <c r="D85" s="21" t="s">
        <v>118</v>
      </c>
      <c r="E85" s="118">
        <f>SEKCE_2!G24</f>
        <v>0</v>
      </c>
      <c r="F85" s="119"/>
      <c r="G85" s="119"/>
      <c r="H85" s="119"/>
      <c r="I85" s="119"/>
      <c r="J85" s="120"/>
      <c r="K85" s="27"/>
    </row>
    <row r="86" spans="3:11">
      <c r="C86" s="20"/>
      <c r="K86" s="27"/>
    </row>
    <row r="87" spans="3:11">
      <c r="C87" s="20"/>
      <c r="D87" s="21" t="s">
        <v>153</v>
      </c>
      <c r="E87" s="118">
        <f>E82*(E85-E84)/(E83-E84)</f>
        <v>-22.272522522522532</v>
      </c>
      <c r="F87" s="119"/>
      <c r="G87" s="119"/>
      <c r="H87" s="119"/>
      <c r="I87" s="119"/>
      <c r="J87" s="120"/>
      <c r="K87" s="27"/>
    </row>
    <row r="88" spans="3:11">
      <c r="C88" s="20"/>
      <c r="K88" s="27"/>
    </row>
    <row r="89" spans="3:11">
      <c r="C89" s="20"/>
      <c r="D89" s="21" t="s">
        <v>100</v>
      </c>
      <c r="E89" s="124" t="s">
        <v>90</v>
      </c>
      <c r="F89" s="101"/>
      <c r="G89" s="101"/>
      <c r="H89" s="101"/>
      <c r="I89" s="101"/>
      <c r="J89" s="102"/>
      <c r="K89" s="27"/>
    </row>
    <row r="90" spans="3:11">
      <c r="C90" s="20"/>
      <c r="D90" s="21" t="s">
        <v>154</v>
      </c>
      <c r="E90" s="121" t="s">
        <v>79</v>
      </c>
      <c r="F90" s="122"/>
      <c r="G90" s="122"/>
      <c r="H90" s="122"/>
      <c r="I90" s="122"/>
      <c r="J90" s="123"/>
      <c r="K90" s="27"/>
    </row>
    <row r="91" spans="3:11">
      <c r="C91" s="20"/>
      <c r="D91" s="21" t="s">
        <v>101</v>
      </c>
      <c r="E91" s="121">
        <v>0.25</v>
      </c>
      <c r="F91" s="122"/>
      <c r="G91" s="122"/>
      <c r="H91" s="122"/>
      <c r="I91" s="122"/>
      <c r="J91" s="123"/>
      <c r="K91" s="27"/>
    </row>
    <row r="92" spans="3:11">
      <c r="C92" s="20"/>
      <c r="D92" s="21" t="s">
        <v>119</v>
      </c>
      <c r="E92" s="121">
        <v>24</v>
      </c>
      <c r="F92" s="122"/>
      <c r="G92" s="122"/>
      <c r="H92" s="122"/>
      <c r="I92" s="122"/>
      <c r="J92" s="123"/>
      <c r="K92" s="27"/>
    </row>
    <row r="93" spans="3:11">
      <c r="C93" s="20"/>
      <c r="D93" s="21" t="s">
        <v>120</v>
      </c>
      <c r="E93" s="126">
        <v>0</v>
      </c>
      <c r="F93" s="104"/>
      <c r="G93" s="104"/>
      <c r="H93" s="104"/>
      <c r="I93" s="104"/>
      <c r="J93" s="105"/>
      <c r="K93" s="27"/>
    </row>
    <row r="94" spans="3:11">
      <c r="C94" s="20"/>
      <c r="D94" s="21" t="s">
        <v>121</v>
      </c>
      <c r="E94" s="118">
        <f>SEKCE_2!G29</f>
        <v>0</v>
      </c>
      <c r="F94" s="119"/>
      <c r="G94" s="119"/>
      <c r="H94" s="119"/>
      <c r="I94" s="119"/>
      <c r="J94" s="120"/>
      <c r="K94" s="27"/>
    </row>
    <row r="95" spans="3:11">
      <c r="C95" s="20"/>
      <c r="K95" s="27"/>
    </row>
    <row r="96" spans="3:11">
      <c r="C96" s="20"/>
      <c r="D96" s="21" t="s">
        <v>153</v>
      </c>
      <c r="E96" s="118">
        <f>E91*(E92-E94)/(E92-E93)</f>
        <v>0.25</v>
      </c>
      <c r="F96" s="119"/>
      <c r="G96" s="119"/>
      <c r="H96" s="119"/>
      <c r="I96" s="119"/>
      <c r="J96" s="120"/>
      <c r="K96" s="27"/>
    </row>
    <row r="97" spans="3:11">
      <c r="C97" s="20"/>
      <c r="D97" s="21"/>
      <c r="K97" s="27"/>
    </row>
    <row r="98" spans="3:11">
      <c r="C98" s="20"/>
      <c r="D98" s="21"/>
      <c r="K98" s="27"/>
    </row>
    <row r="99" spans="3:11">
      <c r="C99" s="20"/>
      <c r="K99" s="27"/>
    </row>
    <row r="100" spans="3:11">
      <c r="C100" s="20"/>
      <c r="D100" s="21" t="s">
        <v>100</v>
      </c>
      <c r="E100" s="124" t="s">
        <v>91</v>
      </c>
      <c r="F100" s="101"/>
      <c r="G100" s="101"/>
      <c r="H100" s="101"/>
      <c r="I100" s="101"/>
      <c r="J100" s="102"/>
      <c r="K100" s="27"/>
    </row>
    <row r="101" spans="3:11">
      <c r="C101" s="20"/>
      <c r="D101" s="21" t="s">
        <v>154</v>
      </c>
      <c r="E101" s="121" t="s">
        <v>79</v>
      </c>
      <c r="F101" s="122"/>
      <c r="G101" s="122"/>
      <c r="H101" s="122"/>
      <c r="I101" s="122"/>
      <c r="J101" s="123"/>
      <c r="K101" s="27"/>
    </row>
    <row r="102" spans="3:11">
      <c r="C102" s="20"/>
      <c r="D102" s="21" t="s">
        <v>101</v>
      </c>
      <c r="E102" s="121">
        <v>0.25</v>
      </c>
      <c r="F102" s="122"/>
      <c r="G102" s="122"/>
      <c r="H102" s="122"/>
      <c r="I102" s="122"/>
      <c r="J102" s="123"/>
      <c r="K102" s="27"/>
    </row>
    <row r="103" spans="3:11">
      <c r="C103" s="20"/>
      <c r="D103" s="21" t="s">
        <v>38</v>
      </c>
      <c r="E103" s="130">
        <f>TechSheet!J5</f>
        <v>4.1666666666666699E-2</v>
      </c>
      <c r="F103" s="122"/>
      <c r="G103" s="122"/>
      <c r="H103" s="122"/>
      <c r="I103" s="122"/>
      <c r="J103" s="123"/>
      <c r="K103" s="99">
        <f>(E103-E105)/(E103-E104)</f>
        <v>1</v>
      </c>
    </row>
    <row r="104" spans="3:11">
      <c r="C104" s="20"/>
      <c r="D104" s="21" t="s">
        <v>122</v>
      </c>
      <c r="E104" s="103">
        <f>TechSheet!L4</f>
        <v>0</v>
      </c>
      <c r="F104" s="104"/>
      <c r="G104" s="104"/>
      <c r="H104" s="104"/>
      <c r="I104" s="104"/>
      <c r="J104" s="105"/>
      <c r="K104" s="99"/>
    </row>
    <row r="105" spans="3:11">
      <c r="C105" s="20"/>
      <c r="D105" s="21" t="s">
        <v>123</v>
      </c>
      <c r="E105" s="109">
        <f>SEKCE_2!H34</f>
        <v>0</v>
      </c>
      <c r="F105" s="110"/>
      <c r="G105" s="110"/>
      <c r="H105" s="110"/>
      <c r="I105" s="110"/>
      <c r="J105" s="111"/>
      <c r="K105" s="99"/>
    </row>
    <row r="106" spans="3:11">
      <c r="C106" s="20"/>
      <c r="D106" s="21"/>
      <c r="K106" s="32"/>
    </row>
    <row r="107" spans="3:11">
      <c r="C107" s="20"/>
      <c r="D107" s="21" t="s">
        <v>39</v>
      </c>
      <c r="E107" s="100">
        <f>TechSheet!L5</f>
        <v>4.1666666666666699E-2</v>
      </c>
      <c r="F107" s="101"/>
      <c r="G107" s="101"/>
      <c r="H107" s="101"/>
      <c r="I107" s="101"/>
      <c r="J107" s="102"/>
      <c r="K107" s="99">
        <f>(E107-E109)/(E107-E108)</f>
        <v>1</v>
      </c>
    </row>
    <row r="108" spans="3:11">
      <c r="C108" s="20"/>
      <c r="D108" s="21" t="s">
        <v>124</v>
      </c>
      <c r="E108" s="103">
        <f>TechSheet!L4</f>
        <v>0</v>
      </c>
      <c r="F108" s="104"/>
      <c r="G108" s="104"/>
      <c r="H108" s="104"/>
      <c r="I108" s="104"/>
      <c r="J108" s="105"/>
      <c r="K108" s="99"/>
    </row>
    <row r="109" spans="3:11">
      <c r="C109" s="20"/>
      <c r="D109" s="21" t="s">
        <v>125</v>
      </c>
      <c r="E109" s="109">
        <f>SEKCE_2!H35</f>
        <v>0</v>
      </c>
      <c r="F109" s="110"/>
      <c r="G109" s="110"/>
      <c r="H109" s="110"/>
      <c r="I109" s="110"/>
      <c r="J109" s="111"/>
      <c r="K109" s="99"/>
    </row>
    <row r="110" spans="3:11">
      <c r="C110" s="20"/>
      <c r="D110" s="21"/>
      <c r="K110" s="32"/>
    </row>
    <row r="111" spans="3:11">
      <c r="C111" s="20"/>
      <c r="D111" s="21" t="s">
        <v>40</v>
      </c>
      <c r="E111" s="100">
        <f>TechSheet!L5</f>
        <v>4.1666666666666699E-2</v>
      </c>
      <c r="F111" s="101"/>
      <c r="G111" s="101"/>
      <c r="H111" s="101"/>
      <c r="I111" s="101"/>
      <c r="J111" s="102"/>
      <c r="K111" s="99">
        <f>(E111-E113)/(E111-E112)</f>
        <v>1</v>
      </c>
    </row>
    <row r="112" spans="3:11">
      <c r="C112" s="20"/>
      <c r="D112" s="21" t="s">
        <v>126</v>
      </c>
      <c r="E112" s="103">
        <f>TechSheet!L4</f>
        <v>0</v>
      </c>
      <c r="F112" s="104"/>
      <c r="G112" s="104"/>
      <c r="H112" s="104"/>
      <c r="I112" s="104"/>
      <c r="J112" s="105"/>
      <c r="K112" s="99"/>
    </row>
    <row r="113" spans="3:11">
      <c r="C113" s="20"/>
      <c r="D113" s="21" t="s">
        <v>127</v>
      </c>
      <c r="E113" s="109">
        <f>SEKCE_2!H36</f>
        <v>0</v>
      </c>
      <c r="F113" s="110"/>
      <c r="G113" s="110"/>
      <c r="H113" s="110"/>
      <c r="I113" s="110"/>
      <c r="J113" s="111"/>
      <c r="K113" s="99"/>
    </row>
    <row r="114" spans="3:11">
      <c r="C114" s="20"/>
      <c r="K114" s="32"/>
    </row>
    <row r="115" spans="3:11">
      <c r="C115" s="20"/>
      <c r="D115" s="21" t="s">
        <v>41</v>
      </c>
      <c r="E115" s="100">
        <f>TechSheet!L6</f>
        <v>8.3333333333333398E-2</v>
      </c>
      <c r="F115" s="101"/>
      <c r="G115" s="101"/>
      <c r="H115" s="101"/>
      <c r="I115" s="101"/>
      <c r="J115" s="102"/>
      <c r="K115" s="99">
        <f>(E115-E117)/(E115-E116)</f>
        <v>1</v>
      </c>
    </row>
    <row r="116" spans="3:11">
      <c r="C116" s="20"/>
      <c r="D116" s="21" t="s">
        <v>128</v>
      </c>
      <c r="E116" s="103">
        <f>TechSheet!L4</f>
        <v>0</v>
      </c>
      <c r="F116" s="104"/>
      <c r="G116" s="104"/>
      <c r="H116" s="104"/>
      <c r="I116" s="104"/>
      <c r="J116" s="105"/>
      <c r="K116" s="99"/>
    </row>
    <row r="117" spans="3:11">
      <c r="C117" s="20"/>
      <c r="D117" s="21" t="s">
        <v>129</v>
      </c>
      <c r="E117" s="109">
        <f>SEKCE_2!H38</f>
        <v>0</v>
      </c>
      <c r="F117" s="110"/>
      <c r="G117" s="110"/>
      <c r="H117" s="110"/>
      <c r="I117" s="110"/>
      <c r="J117" s="111"/>
      <c r="K117" s="99"/>
    </row>
    <row r="118" spans="3:11">
      <c r="C118" s="20"/>
      <c r="D118" s="21"/>
      <c r="K118" s="32"/>
    </row>
    <row r="119" spans="3:11">
      <c r="C119" s="20"/>
      <c r="D119" s="21" t="s">
        <v>42</v>
      </c>
      <c r="E119" s="100">
        <f>TechSheet!L6</f>
        <v>8.3333333333333398E-2</v>
      </c>
      <c r="F119" s="101"/>
      <c r="G119" s="101"/>
      <c r="H119" s="101"/>
      <c r="I119" s="101"/>
      <c r="J119" s="102"/>
      <c r="K119" s="99">
        <f>(E119-E121)/(E119-E120)</f>
        <v>1</v>
      </c>
    </row>
    <row r="120" spans="3:11">
      <c r="C120" s="20"/>
      <c r="D120" s="21" t="s">
        <v>130</v>
      </c>
      <c r="E120" s="103">
        <f>TechSheet!L4</f>
        <v>0</v>
      </c>
      <c r="F120" s="104"/>
      <c r="G120" s="104"/>
      <c r="H120" s="104"/>
      <c r="I120" s="104"/>
      <c r="J120" s="105"/>
      <c r="K120" s="99"/>
    </row>
    <row r="121" spans="3:11">
      <c r="C121" s="20"/>
      <c r="D121" s="21" t="s">
        <v>131</v>
      </c>
      <c r="E121" s="109">
        <f>SEKCE_2!H39</f>
        <v>0</v>
      </c>
      <c r="F121" s="110"/>
      <c r="G121" s="110"/>
      <c r="H121" s="110"/>
      <c r="I121" s="110"/>
      <c r="J121" s="111"/>
      <c r="K121" s="99"/>
    </row>
    <row r="122" spans="3:11">
      <c r="C122" s="20"/>
      <c r="D122" s="21"/>
      <c r="K122" s="32"/>
    </row>
    <row r="123" spans="3:11">
      <c r="C123" s="20"/>
      <c r="D123" s="21" t="s">
        <v>43</v>
      </c>
      <c r="E123" s="100">
        <f>TechSheet!L6</f>
        <v>8.3333333333333398E-2</v>
      </c>
      <c r="F123" s="101"/>
      <c r="G123" s="101"/>
      <c r="H123" s="101"/>
      <c r="I123" s="101"/>
      <c r="J123" s="102"/>
      <c r="K123" s="99">
        <f>(E123-E125)/(E123-E124)</f>
        <v>1</v>
      </c>
    </row>
    <row r="124" spans="3:11">
      <c r="C124" s="20"/>
      <c r="D124" s="21" t="s">
        <v>132</v>
      </c>
      <c r="E124" s="103">
        <f>TechSheet!L4</f>
        <v>0</v>
      </c>
      <c r="F124" s="104"/>
      <c r="G124" s="104"/>
      <c r="H124" s="104"/>
      <c r="I124" s="104"/>
      <c r="J124" s="105"/>
      <c r="K124" s="99"/>
    </row>
    <row r="125" spans="3:11">
      <c r="C125" s="20"/>
      <c r="D125" s="21" t="s">
        <v>133</v>
      </c>
      <c r="E125" s="109">
        <f>SEKCE_2!H40</f>
        <v>0</v>
      </c>
      <c r="F125" s="110"/>
      <c r="G125" s="110"/>
      <c r="H125" s="110"/>
      <c r="I125" s="110"/>
      <c r="J125" s="111"/>
      <c r="K125" s="99"/>
    </row>
    <row r="126" spans="3:11">
      <c r="C126" s="20"/>
      <c r="K126" s="32"/>
    </row>
    <row r="127" spans="3:11">
      <c r="C127" s="20"/>
      <c r="D127" s="21" t="s">
        <v>44</v>
      </c>
      <c r="E127" s="100">
        <f>TechSheet!L8</f>
        <v>0.16666666666666699</v>
      </c>
      <c r="F127" s="101"/>
      <c r="G127" s="101"/>
      <c r="H127" s="101"/>
      <c r="I127" s="101"/>
      <c r="J127" s="102"/>
      <c r="K127" s="99">
        <f>(E127-E129)/(E127-E128)</f>
        <v>1</v>
      </c>
    </row>
    <row r="128" spans="3:11">
      <c r="C128" s="20"/>
      <c r="D128" s="21" t="s">
        <v>134</v>
      </c>
      <c r="E128" s="103">
        <f>TechSheet!L4</f>
        <v>0</v>
      </c>
      <c r="F128" s="104"/>
      <c r="G128" s="104"/>
      <c r="H128" s="104"/>
      <c r="I128" s="104"/>
      <c r="J128" s="105"/>
      <c r="K128" s="99"/>
    </row>
    <row r="129" spans="3:11">
      <c r="C129" s="20"/>
      <c r="D129" s="21" t="s">
        <v>135</v>
      </c>
      <c r="E129" s="109">
        <f>SEKCE_2!H58</f>
        <v>0</v>
      </c>
      <c r="F129" s="110"/>
      <c r="G129" s="110"/>
      <c r="H129" s="110"/>
      <c r="I129" s="110"/>
      <c r="J129" s="111"/>
      <c r="K129" s="99"/>
    </row>
    <row r="130" spans="3:11">
      <c r="C130" s="20"/>
      <c r="D130" s="21"/>
      <c r="K130" s="32"/>
    </row>
    <row r="131" spans="3:11">
      <c r="C131" s="20"/>
      <c r="D131" s="21" t="s">
        <v>45</v>
      </c>
      <c r="E131" s="100">
        <f>TechSheet!L12</f>
        <v>0.33333333333333398</v>
      </c>
      <c r="F131" s="101"/>
      <c r="G131" s="101"/>
      <c r="H131" s="101"/>
      <c r="I131" s="101"/>
      <c r="J131" s="102"/>
      <c r="K131" s="99">
        <f>(E131-E133)/(E131-E132)</f>
        <v>1</v>
      </c>
    </row>
    <row r="132" spans="3:11">
      <c r="C132" s="20"/>
      <c r="D132" s="21" t="s">
        <v>136</v>
      </c>
      <c r="E132" s="103">
        <f>TechSheet!L4</f>
        <v>0</v>
      </c>
      <c r="F132" s="104"/>
      <c r="G132" s="104"/>
      <c r="H132" s="104"/>
      <c r="I132" s="104"/>
      <c r="J132" s="105"/>
      <c r="K132" s="99"/>
    </row>
    <row r="133" spans="3:11">
      <c r="C133" s="20"/>
      <c r="D133" s="21" t="s">
        <v>137</v>
      </c>
      <c r="E133" s="109">
        <f>SEKCE_2!H59</f>
        <v>0</v>
      </c>
      <c r="F133" s="110"/>
      <c r="G133" s="110"/>
      <c r="H133" s="110"/>
      <c r="I133" s="110"/>
      <c r="J133" s="111"/>
      <c r="K133" s="99"/>
    </row>
    <row r="134" spans="3:11">
      <c r="C134" s="20"/>
      <c r="D134" s="21"/>
      <c r="K134" s="32"/>
    </row>
    <row r="135" spans="3:11">
      <c r="C135" s="20"/>
      <c r="D135" s="21" t="s">
        <v>46</v>
      </c>
      <c r="E135" s="100">
        <f>TechSheet!L28</f>
        <v>0.99998842592592585</v>
      </c>
      <c r="F135" s="101"/>
      <c r="G135" s="101"/>
      <c r="H135" s="101"/>
      <c r="I135" s="101"/>
      <c r="J135" s="102"/>
      <c r="K135" s="99">
        <f>(E135-E137)/(E135-E136)</f>
        <v>1</v>
      </c>
    </row>
    <row r="136" spans="3:11">
      <c r="C136" s="20"/>
      <c r="D136" s="21" t="s">
        <v>138</v>
      </c>
      <c r="E136" s="103">
        <f>TechSheet!L4</f>
        <v>0</v>
      </c>
      <c r="F136" s="104"/>
      <c r="G136" s="104"/>
      <c r="H136" s="104"/>
      <c r="I136" s="104"/>
      <c r="J136" s="105"/>
      <c r="K136" s="99"/>
    </row>
    <row r="137" spans="3:11">
      <c r="C137" s="20"/>
      <c r="D137" s="21" t="s">
        <v>139</v>
      </c>
      <c r="E137" s="109">
        <f>SEKCE_2!H60</f>
        <v>0</v>
      </c>
      <c r="F137" s="110"/>
      <c r="G137" s="110"/>
      <c r="H137" s="110"/>
      <c r="I137" s="110"/>
      <c r="J137" s="111"/>
      <c r="K137" s="99"/>
    </row>
    <row r="138" spans="3:11">
      <c r="C138" s="20"/>
      <c r="K138" s="33"/>
    </row>
    <row r="139" spans="3:11">
      <c r="C139" s="20"/>
      <c r="D139" s="21" t="s">
        <v>47</v>
      </c>
      <c r="E139" s="100" t="str">
        <f>TechSheet!J10</f>
        <v>další pracovní den</v>
      </c>
      <c r="F139" s="101"/>
      <c r="G139" s="101"/>
      <c r="H139" s="101"/>
      <c r="I139" s="101"/>
      <c r="J139" s="102"/>
      <c r="K139" s="99">
        <f>(TechSheet!$K$10-E141)/(TechSheet!$K$10-E140)</f>
        <v>1</v>
      </c>
    </row>
    <row r="140" spans="3:11">
      <c r="C140" s="20"/>
      <c r="D140" s="21" t="s">
        <v>140</v>
      </c>
      <c r="E140" s="103">
        <f>TechSheet!L4</f>
        <v>0</v>
      </c>
      <c r="F140" s="104"/>
      <c r="G140" s="104"/>
      <c r="H140" s="104"/>
      <c r="I140" s="104"/>
      <c r="J140" s="105"/>
      <c r="K140" s="99"/>
    </row>
    <row r="141" spans="3:11">
      <c r="C141" s="20"/>
      <c r="D141" s="21" t="s">
        <v>141</v>
      </c>
      <c r="E141" s="109">
        <f>SEKCE_2!H46</f>
        <v>0</v>
      </c>
      <c r="F141" s="110"/>
      <c r="G141" s="110"/>
      <c r="H141" s="110"/>
      <c r="I141" s="110"/>
      <c r="J141" s="111"/>
      <c r="K141" s="99"/>
    </row>
    <row r="142" spans="3:11">
      <c r="C142" s="20"/>
      <c r="D142" s="21"/>
      <c r="K142" s="32"/>
    </row>
    <row r="143" spans="3:11">
      <c r="C143" s="20"/>
      <c r="D143" s="21" t="s">
        <v>48</v>
      </c>
      <c r="E143" s="100" t="str">
        <f>TechSheet!J10</f>
        <v>další pracovní den</v>
      </c>
      <c r="F143" s="101"/>
      <c r="G143" s="101"/>
      <c r="H143" s="101"/>
      <c r="I143" s="101"/>
      <c r="J143" s="102"/>
      <c r="K143" s="99">
        <f>(TechSheet!$K$10-E145)/(TechSheet!$K$10-E144)</f>
        <v>1</v>
      </c>
    </row>
    <row r="144" spans="3:11">
      <c r="C144" s="20"/>
      <c r="D144" s="21" t="s">
        <v>142</v>
      </c>
      <c r="E144" s="103">
        <f>TechSheet!J4</f>
        <v>0</v>
      </c>
      <c r="F144" s="104"/>
      <c r="G144" s="104"/>
      <c r="H144" s="104"/>
      <c r="I144" s="104"/>
      <c r="J144" s="105"/>
      <c r="K144" s="99"/>
    </row>
    <row r="145" spans="3:11">
      <c r="C145" s="20"/>
      <c r="D145" s="21" t="s">
        <v>143</v>
      </c>
      <c r="E145" s="109">
        <f>TechSheet!J4</f>
        <v>0</v>
      </c>
      <c r="F145" s="110"/>
      <c r="G145" s="110"/>
      <c r="H145" s="110"/>
      <c r="I145" s="110"/>
      <c r="J145" s="111"/>
      <c r="K145" s="99"/>
    </row>
    <row r="146" spans="3:11">
      <c r="C146" s="20"/>
      <c r="D146" s="21"/>
      <c r="K146" s="32"/>
    </row>
    <row r="147" spans="3:11">
      <c r="C147" s="20"/>
      <c r="D147" s="21" t="s">
        <v>49</v>
      </c>
      <c r="E147" s="100" t="str">
        <f>TechSheet!J10</f>
        <v>další pracovní den</v>
      </c>
      <c r="F147" s="101"/>
      <c r="G147" s="101"/>
      <c r="H147" s="101"/>
      <c r="I147" s="101"/>
      <c r="J147" s="102"/>
      <c r="K147" s="99">
        <f>(TechSheet!$K$10-E149)/(TechSheet!$K$10-E148)</f>
        <v>1</v>
      </c>
    </row>
    <row r="148" spans="3:11">
      <c r="C148" s="20"/>
      <c r="D148" s="21" t="s">
        <v>144</v>
      </c>
      <c r="E148" s="103">
        <f>TechSheet!J4</f>
        <v>0</v>
      </c>
      <c r="F148" s="104"/>
      <c r="G148" s="104"/>
      <c r="H148" s="104"/>
      <c r="I148" s="104"/>
      <c r="J148" s="105"/>
      <c r="K148" s="99"/>
    </row>
    <row r="149" spans="3:11">
      <c r="C149" s="20"/>
      <c r="D149" s="21" t="s">
        <v>145</v>
      </c>
      <c r="E149" s="109">
        <f>SEKCE_2!H48</f>
        <v>0</v>
      </c>
      <c r="F149" s="110"/>
      <c r="G149" s="110"/>
      <c r="H149" s="110"/>
      <c r="I149" s="110"/>
      <c r="J149" s="111"/>
      <c r="K149" s="99"/>
    </row>
    <row r="150" spans="3:11">
      <c r="C150" s="20"/>
      <c r="K150" s="27"/>
    </row>
    <row r="151" spans="3:11">
      <c r="C151" s="20"/>
      <c r="D151" s="21" t="s">
        <v>153</v>
      </c>
      <c r="E151" s="109">
        <f>E102*SUM(K147,K143,K139,K135,K131,K127,K123,K119,K115,K111,K107,K103)/12</f>
        <v>0.25</v>
      </c>
      <c r="F151" s="110"/>
      <c r="G151" s="110"/>
      <c r="H151" s="110"/>
      <c r="I151" s="110"/>
      <c r="J151" s="111"/>
      <c r="K151" s="27"/>
    </row>
    <row r="152" spans="3:11">
      <c r="C152" s="23"/>
      <c r="D152" s="24"/>
      <c r="E152" s="30"/>
      <c r="F152" s="30"/>
      <c r="G152" s="30"/>
      <c r="H152" s="30"/>
      <c r="I152" s="30"/>
      <c r="J152" s="30"/>
      <c r="K152" s="28"/>
    </row>
    <row r="154" spans="3:11">
      <c r="C154" s="18"/>
      <c r="D154" s="19"/>
      <c r="E154" s="29"/>
      <c r="F154" s="29"/>
      <c r="G154" s="29"/>
      <c r="H154" s="29"/>
      <c r="I154" s="29"/>
      <c r="J154" s="29"/>
      <c r="K154" s="26"/>
    </row>
    <row r="155" spans="3:11">
      <c r="C155" s="20"/>
      <c r="D155" s="21" t="s">
        <v>98</v>
      </c>
      <c r="E155" s="124" t="s">
        <v>146</v>
      </c>
      <c r="F155" s="101"/>
      <c r="G155" s="101"/>
      <c r="H155" s="101"/>
      <c r="I155" s="101"/>
      <c r="J155" s="102"/>
      <c r="K155" s="27"/>
    </row>
    <row r="156" spans="3:11">
      <c r="C156" s="20"/>
      <c r="D156" s="21" t="s">
        <v>99</v>
      </c>
      <c r="E156" s="121">
        <v>0.2</v>
      </c>
      <c r="F156" s="122"/>
      <c r="G156" s="122"/>
      <c r="H156" s="122"/>
      <c r="I156" s="122"/>
      <c r="J156" s="123"/>
      <c r="K156" s="27"/>
    </row>
    <row r="157" spans="3:11">
      <c r="C157" s="20"/>
      <c r="D157" s="21" t="s">
        <v>149</v>
      </c>
      <c r="E157" s="121">
        <v>1250</v>
      </c>
      <c r="F157" s="122"/>
      <c r="G157" s="122"/>
      <c r="H157" s="122"/>
      <c r="I157" s="122"/>
      <c r="J157" s="123"/>
      <c r="K157" s="27"/>
    </row>
    <row r="158" spans="3:11">
      <c r="C158" s="20"/>
      <c r="D158" s="21" t="s">
        <v>148</v>
      </c>
      <c r="E158" s="127">
        <v>100</v>
      </c>
      <c r="F158" s="128"/>
      <c r="G158" s="128"/>
      <c r="H158" s="128"/>
      <c r="I158" s="128"/>
      <c r="J158" s="129"/>
      <c r="K158" s="27"/>
    </row>
    <row r="159" spans="3:11">
      <c r="C159" s="20"/>
      <c r="D159" s="21" t="s">
        <v>147</v>
      </c>
      <c r="E159" s="112">
        <f>SEKCE_3!B12</f>
        <v>0</v>
      </c>
      <c r="F159" s="113"/>
      <c r="G159" s="113"/>
      <c r="H159" s="113"/>
      <c r="I159" s="113"/>
      <c r="J159" s="114"/>
      <c r="K159" s="27"/>
    </row>
    <row r="160" spans="3:11">
      <c r="C160" s="20"/>
      <c r="K160" s="27"/>
    </row>
    <row r="161" spans="3:11">
      <c r="C161" s="20"/>
      <c r="D161" s="21" t="s">
        <v>152</v>
      </c>
      <c r="E161" s="115">
        <f>E156*(E159-E158)/(E157-E158)</f>
        <v>-1.7391304347826087E-2</v>
      </c>
      <c r="F161" s="116"/>
      <c r="G161" s="116"/>
      <c r="H161" s="116"/>
      <c r="I161" s="116"/>
      <c r="J161" s="117"/>
      <c r="K161" s="27"/>
    </row>
    <row r="162" spans="3:11">
      <c r="C162" s="23"/>
      <c r="D162" s="24"/>
      <c r="E162" s="30"/>
      <c r="F162" s="30"/>
      <c r="G162" s="30"/>
      <c r="H162" s="30"/>
      <c r="I162" s="30"/>
      <c r="J162" s="30"/>
      <c r="K162" s="28"/>
    </row>
  </sheetData>
  <mergeCells count="124">
    <mergeCell ref="E21:J21"/>
    <mergeCell ref="E22:J22"/>
    <mergeCell ref="E25:J25"/>
    <mergeCell ref="E29:J29"/>
    <mergeCell ref="E18:J18"/>
    <mergeCell ref="E20:J20"/>
    <mergeCell ref="E9:J9"/>
    <mergeCell ref="E10:J10"/>
    <mergeCell ref="E11:J11"/>
    <mergeCell ref="E12:J12"/>
    <mergeCell ref="E15:J15"/>
    <mergeCell ref="E42:J42"/>
    <mergeCell ref="E45:J45"/>
    <mergeCell ref="E47:J47"/>
    <mergeCell ref="E49:J49"/>
    <mergeCell ref="E50:J50"/>
    <mergeCell ref="E51:J51"/>
    <mergeCell ref="E30:J30"/>
    <mergeCell ref="E31:J31"/>
    <mergeCell ref="E34:J34"/>
    <mergeCell ref="E39:J39"/>
    <mergeCell ref="E40:J40"/>
    <mergeCell ref="E41:J41"/>
    <mergeCell ref="E61:J61"/>
    <mergeCell ref="E63:J63"/>
    <mergeCell ref="E64:J64"/>
    <mergeCell ref="E65:J65"/>
    <mergeCell ref="E66:J66"/>
    <mergeCell ref="E54:J54"/>
    <mergeCell ref="E48:J48"/>
    <mergeCell ref="E58:J58"/>
    <mergeCell ref="E59:J59"/>
    <mergeCell ref="E68:J68"/>
    <mergeCell ref="E80:J80"/>
    <mergeCell ref="E81:J81"/>
    <mergeCell ref="E82:J82"/>
    <mergeCell ref="E83:J83"/>
    <mergeCell ref="E70:J70"/>
    <mergeCell ref="E71:J71"/>
    <mergeCell ref="E72:J72"/>
    <mergeCell ref="E74:J74"/>
    <mergeCell ref="E75:J75"/>
    <mergeCell ref="E76:J76"/>
    <mergeCell ref="E78:J78"/>
    <mergeCell ref="E93:J93"/>
    <mergeCell ref="E100:J100"/>
    <mergeCell ref="E101:J101"/>
    <mergeCell ref="E102:J102"/>
    <mergeCell ref="E103:J103"/>
    <mergeCell ref="E84:J84"/>
    <mergeCell ref="E87:J87"/>
    <mergeCell ref="E89:J89"/>
    <mergeCell ref="E90:J90"/>
    <mergeCell ref="E91:J91"/>
    <mergeCell ref="E92:J92"/>
    <mergeCell ref="E85:J85"/>
    <mergeCell ref="E94:J94"/>
    <mergeCell ref="E96:J96"/>
    <mergeCell ref="E161:J161"/>
    <mergeCell ref="E13:J13"/>
    <mergeCell ref="E23:J23"/>
    <mergeCell ref="E32:J32"/>
    <mergeCell ref="E19:J19"/>
    <mergeCell ref="E27:J27"/>
    <mergeCell ref="E28:J28"/>
    <mergeCell ref="E43:J43"/>
    <mergeCell ref="E52:J52"/>
    <mergeCell ref="E67:J67"/>
    <mergeCell ref="E104:J104"/>
    <mergeCell ref="E151:J151"/>
    <mergeCell ref="E155:J155"/>
    <mergeCell ref="E156:J156"/>
    <mergeCell ref="E157:J157"/>
    <mergeCell ref="E158:J158"/>
    <mergeCell ref="E107:J107"/>
    <mergeCell ref="E108:J108"/>
    <mergeCell ref="E119:J119"/>
    <mergeCell ref="E120:J120"/>
    <mergeCell ref="E121:J121"/>
    <mergeCell ref="E123:J123"/>
    <mergeCell ref="E124:J124"/>
    <mergeCell ref="E125:J125"/>
    <mergeCell ref="E105:J105"/>
    <mergeCell ref="E109:J109"/>
    <mergeCell ref="E113:J113"/>
    <mergeCell ref="E115:J115"/>
    <mergeCell ref="E116:J116"/>
    <mergeCell ref="E117:J117"/>
    <mergeCell ref="E111:J111"/>
    <mergeCell ref="E112:J112"/>
    <mergeCell ref="E135:J135"/>
    <mergeCell ref="E137:J137"/>
    <mergeCell ref="E127:J127"/>
    <mergeCell ref="E128:J128"/>
    <mergeCell ref="E129:J129"/>
    <mergeCell ref="E131:J131"/>
    <mergeCell ref="E132:J132"/>
    <mergeCell ref="E133:J133"/>
    <mergeCell ref="E159:J159"/>
    <mergeCell ref="E149:J149"/>
    <mergeCell ref="K147:K149"/>
    <mergeCell ref="E143:J143"/>
    <mergeCell ref="E144:J144"/>
    <mergeCell ref="E147:J147"/>
    <mergeCell ref="E148:J148"/>
    <mergeCell ref="F6:H6"/>
    <mergeCell ref="D2:K5"/>
    <mergeCell ref="J6:K6"/>
    <mergeCell ref="K127:K129"/>
    <mergeCell ref="K131:K133"/>
    <mergeCell ref="K135:K137"/>
    <mergeCell ref="K139:K141"/>
    <mergeCell ref="K143:K145"/>
    <mergeCell ref="K103:K105"/>
    <mergeCell ref="K107:K109"/>
    <mergeCell ref="K111:K113"/>
    <mergeCell ref="K115:K117"/>
    <mergeCell ref="K119:K121"/>
    <mergeCell ref="K123:K125"/>
    <mergeCell ref="E139:J139"/>
    <mergeCell ref="E140:J140"/>
    <mergeCell ref="E141:J141"/>
    <mergeCell ref="E145:J145"/>
    <mergeCell ref="E136:J136"/>
  </mergeCells>
  <hyperlinks>
    <hyperlink display="Hlavní stránka" location="OpenPage!A1" ref="J6:K6"/>
    <hyperlink display="Zpět k výsledku hodnocení" location="Vyhodnocení!A1" ref="F6:H6"/>
  </hyperlinks>
  <pageMargins bottom="0.78740157499999996" footer="0.3" header="0.3" left="0.7" right="0.7" top="0.78740157499999996"/>
  <pageSetup orientation="portrait" paperSize="9" r:id="rId1"/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4"/>
  <dimension ref="A1:I63"/>
  <sheetViews>
    <sheetView showGridLines="0" showRowColHeaders="0" workbookViewId="0" zoomScale="130" zoomScaleNormal="130">
      <pane activePane="bottomRight" state="frozen" topLeftCell="B6" xSplit="1" ySplit="5"/>
      <selection activeCell="B1" pane="topRight" sqref="B1"/>
      <selection activeCell="A6" pane="bottomLeft" sqref="A6"/>
      <selection activeCell="D50" pane="bottomRight" sqref="D50:E51"/>
    </sheetView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1"/>
      <c r="D2" s="1"/>
      <c r="E2" s="1"/>
      <c r="F2" s="1"/>
      <c r="G2" s="1"/>
      <c r="H2" s="1"/>
    </row>
    <row customHeight="1" ht="15" r="3" spans="2:9">
      <c r="C3" s="1"/>
      <c r="D3" s="1"/>
      <c r="E3" s="1"/>
      <c r="F3" s="1"/>
      <c r="G3" s="1"/>
      <c r="H3" s="1"/>
    </row>
    <row customHeight="1" ht="15" r="4" spans="2:9">
      <c r="C4" s="1"/>
      <c r="D4" s="1"/>
      <c r="E4" s="1"/>
      <c r="F4" s="1"/>
      <c r="G4" s="39" t="s">
        <v>157</v>
      </c>
      <c r="H4" s="40"/>
      <c r="I4" s="41">
        <f>OpenPage!I7</f>
        <v>6</v>
      </c>
    </row>
    <row customHeight="1" ht="15" r="5" spans="2:9">
      <c r="C5" s="1"/>
      <c r="D5" s="1"/>
      <c r="E5" s="1"/>
      <c r="F5" s="1"/>
      <c r="G5" s="39"/>
      <c r="H5" s="40"/>
      <c r="I5" s="42"/>
    </row>
    <row customHeight="1" ht="14.25" r="6" spans="2:9" thickBot="1">
      <c r="B6" s="46" t="s">
        <v>22</v>
      </c>
      <c r="C6" s="46"/>
      <c r="D6" s="46"/>
      <c r="E6" s="46"/>
      <c r="F6" s="46"/>
      <c r="G6" s="46"/>
      <c r="H6" s="46"/>
    </row>
    <row customHeight="1" ht="14.25" r="7" spans="2:9" thickTop="1">
      <c r="B7" s="49" t="s">
        <v>24</v>
      </c>
      <c r="C7" s="49"/>
      <c r="D7" s="49"/>
      <c r="E7" s="49"/>
      <c r="F7" s="49"/>
      <c r="G7" s="49"/>
      <c r="H7" s="49"/>
    </row>
    <row customHeight="1" ht="14.25" r="8" spans="2:9">
      <c r="B8" s="50"/>
      <c r="C8" s="50"/>
      <c r="D8" s="50"/>
      <c r="E8" s="50"/>
      <c r="F8" s="50"/>
      <c r="G8" s="50"/>
      <c r="H8" s="50"/>
    </row>
    <row customHeight="1" ht="14.25" r="9" spans="2:9">
      <c r="B9" s="50"/>
      <c r="C9" s="50"/>
      <c r="D9" s="50"/>
      <c r="E9" s="50"/>
      <c r="F9" s="50"/>
      <c r="G9" s="50"/>
      <c r="H9" s="50"/>
    </row>
    <row customHeight="1" ht="14.25" r="10" spans="2:9" thickBot="1">
      <c r="B10" s="5" t="s">
        <v>25</v>
      </c>
      <c r="C10" s="5"/>
      <c r="D10" s="5"/>
      <c r="E10" s="5"/>
      <c r="F10" s="5"/>
      <c r="G10" s="9"/>
      <c r="H10" s="9"/>
    </row>
    <row customHeight="1" ht="14.25" r="11" spans="2:9">
      <c r="B11" s="56" t="s">
        <v>26</v>
      </c>
      <c r="C11" s="56"/>
      <c r="D11" s="56"/>
      <c r="E11" s="56"/>
      <c r="F11" s="57"/>
      <c r="G11" s="51"/>
      <c r="H11" s="52"/>
    </row>
    <row customHeight="1" ht="14.25" r="12" spans="2:9">
      <c r="B12" s="53" t="s">
        <v>29</v>
      </c>
      <c r="C12" s="53"/>
      <c r="D12" s="53"/>
      <c r="E12" s="53"/>
      <c r="F12" s="53"/>
      <c r="G12" s="53"/>
      <c r="H12" s="53"/>
    </row>
    <row customHeight="1" ht="14.25" r="13" spans="2:9">
      <c r="B13" s="53"/>
      <c r="C13" s="53"/>
      <c r="D13" s="53"/>
      <c r="E13" s="53"/>
      <c r="F13" s="53"/>
      <c r="G13" s="53"/>
      <c r="H13" s="53"/>
    </row>
    <row customHeight="1" ht="14.25" r="14" spans="2:9">
      <c r="B14" s="58" t="s">
        <v>27</v>
      </c>
      <c r="C14" s="58"/>
      <c r="D14" s="58"/>
      <c r="E14" s="58"/>
      <c r="F14" s="59"/>
      <c r="G14" s="54"/>
      <c r="H14" s="55"/>
    </row>
    <row customHeight="1" ht="14.25" r="15" spans="2:9">
      <c r="B15" s="53" t="s">
        <v>28</v>
      </c>
      <c r="C15" s="53"/>
      <c r="D15" s="53"/>
      <c r="E15" s="53"/>
      <c r="F15" s="53"/>
      <c r="G15" s="53"/>
      <c r="H15" s="53"/>
    </row>
    <row customHeight="1" ht="14.25" r="16" spans="2:9">
      <c r="B16" s="53"/>
      <c r="C16" s="53"/>
      <c r="D16" s="53"/>
      <c r="E16" s="53"/>
      <c r="F16" s="53"/>
      <c r="G16" s="53"/>
      <c r="H16" s="53"/>
    </row>
    <row customHeight="1" ht="14.25" r="17" spans="2:8">
      <c r="B17" s="58" t="s">
        <v>30</v>
      </c>
      <c r="C17" s="58"/>
      <c r="D17" s="58"/>
      <c r="E17" s="58"/>
      <c r="F17" s="59"/>
      <c r="G17" s="54"/>
      <c r="H17" s="55"/>
    </row>
    <row customHeight="1" ht="14.25" r="18" spans="2:8">
      <c r="B18" s="53" t="s">
        <v>31</v>
      </c>
      <c r="C18" s="53"/>
      <c r="D18" s="53"/>
      <c r="E18" s="53"/>
      <c r="F18" s="53"/>
      <c r="G18" s="53"/>
      <c r="H18" s="53"/>
    </row>
    <row customHeight="1" ht="14.25" r="19" spans="2:8">
      <c r="B19" s="53"/>
      <c r="C19" s="53"/>
      <c r="D19" s="53"/>
      <c r="E19" s="53"/>
      <c r="F19" s="53"/>
      <c r="G19" s="53"/>
      <c r="H19" s="53"/>
    </row>
    <row customHeight="1" ht="14.25" r="20" spans="2:8" thickBot="1">
      <c r="B20" s="47" t="s">
        <v>95</v>
      </c>
      <c r="C20" s="47"/>
      <c r="D20" s="47"/>
      <c r="E20" s="47"/>
      <c r="F20" s="47"/>
      <c r="G20" s="47"/>
      <c r="H20" s="47"/>
    </row>
    <row customHeight="1" ht="14.25" r="21" spans="2:8" thickTop="1">
      <c r="B21" s="60" t="s">
        <v>35</v>
      </c>
      <c r="C21" s="60"/>
      <c r="D21" s="60"/>
      <c r="E21" s="60"/>
      <c r="F21" s="60"/>
      <c r="G21" s="60"/>
      <c r="H21" s="60"/>
    </row>
    <row customHeight="1" ht="14.25" r="22" spans="2:8">
      <c r="B22" s="61"/>
      <c r="C22" s="61"/>
      <c r="D22" s="61"/>
      <c r="E22" s="61"/>
      <c r="F22" s="61"/>
      <c r="G22" s="61"/>
      <c r="H22" s="61"/>
    </row>
    <row customHeight="1" ht="14.25" r="23" spans="2:8">
      <c r="B23" s="61"/>
      <c r="C23" s="61"/>
      <c r="D23" s="61"/>
      <c r="E23" s="61"/>
      <c r="F23" s="61"/>
      <c r="G23" s="61"/>
      <c r="H23" s="61"/>
    </row>
    <row customHeight="1" ht="14.25" r="24" spans="2:8">
      <c r="B24" s="58" t="s">
        <v>33</v>
      </c>
      <c r="C24" s="58"/>
      <c r="D24" s="58"/>
      <c r="E24" s="58"/>
      <c r="F24" s="59"/>
      <c r="G24" s="62"/>
      <c r="H24" s="63"/>
    </row>
    <row customHeight="1" ht="14.25" r="25" spans="2:8" thickBot="1">
      <c r="B25" s="47" t="s">
        <v>96</v>
      </c>
      <c r="C25" s="47"/>
      <c r="D25" s="47"/>
      <c r="E25" s="47"/>
      <c r="F25" s="47"/>
      <c r="G25" s="47"/>
      <c r="H25" s="47"/>
    </row>
    <row customHeight="1" ht="14.25" r="26" spans="2:8" thickTop="1">
      <c r="B26" s="49" t="s">
        <v>34</v>
      </c>
      <c r="C26" s="49"/>
      <c r="D26" s="49"/>
      <c r="E26" s="49"/>
      <c r="F26" s="49"/>
      <c r="G26" s="49"/>
      <c r="H26" s="49"/>
    </row>
    <row customHeight="1" ht="14.25" r="27" spans="2:8">
      <c r="B27" s="50"/>
      <c r="C27" s="50"/>
      <c r="D27" s="50"/>
      <c r="E27" s="50"/>
      <c r="F27" s="50"/>
      <c r="G27" s="50"/>
      <c r="H27" s="50"/>
    </row>
    <row customHeight="1" ht="14.25" r="28" spans="2:8">
      <c r="B28" s="50"/>
      <c r="C28" s="50"/>
      <c r="D28" s="50"/>
      <c r="E28" s="50"/>
      <c r="F28" s="50"/>
      <c r="G28" s="50"/>
      <c r="H28" s="50"/>
    </row>
    <row customHeight="1" ht="14.25" r="29" spans="2:8">
      <c r="B29" s="58" t="s">
        <v>36</v>
      </c>
      <c r="C29" s="58"/>
      <c r="D29" s="58"/>
      <c r="E29" s="58"/>
      <c r="F29" s="59"/>
      <c r="G29" s="64"/>
      <c r="H29" s="65"/>
    </row>
    <row customHeight="1" ht="14.25" r="30" spans="2:8" thickBot="1">
      <c r="B30" s="47" t="s">
        <v>97</v>
      </c>
      <c r="C30" s="47"/>
      <c r="D30" s="47"/>
      <c r="E30" s="47"/>
      <c r="F30" s="47"/>
      <c r="G30" s="47"/>
      <c r="H30" s="47"/>
    </row>
    <row customHeight="1" ht="14.25" r="31" spans="2:8" thickTop="1">
      <c r="B31" s="49" t="s">
        <v>37</v>
      </c>
      <c r="C31" s="49"/>
      <c r="D31" s="49"/>
      <c r="E31" s="49"/>
      <c r="F31" s="49"/>
      <c r="G31" s="49"/>
      <c r="H31" s="49"/>
    </row>
    <row customHeight="1" ht="14.25" r="32" spans="2:8">
      <c r="B32" s="50"/>
      <c r="C32" s="50"/>
      <c r="D32" s="50"/>
      <c r="E32" s="50"/>
      <c r="F32" s="50"/>
      <c r="G32" s="50"/>
      <c r="H32" s="50"/>
    </row>
    <row customHeight="1" ht="14.25" r="33" spans="2:8">
      <c r="B33" s="50"/>
      <c r="C33" s="50"/>
      <c r="D33" s="50"/>
      <c r="E33" s="50"/>
      <c r="F33" s="50"/>
      <c r="G33" s="50"/>
      <c r="H33" s="50"/>
    </row>
    <row customHeight="1" ht="14.25" r="34" spans="2:8">
      <c r="B34" s="58" t="s">
        <v>164</v>
      </c>
      <c r="C34" s="58"/>
      <c r="D34" s="58"/>
      <c r="E34" s="58"/>
      <c r="F34" s="58"/>
      <c r="G34" s="59"/>
      <c r="H34" s="36"/>
    </row>
    <row customHeight="1" ht="14.25" r="35" spans="2:8">
      <c r="B35" s="58" t="s">
        <v>165</v>
      </c>
      <c r="C35" s="58"/>
      <c r="D35" s="58"/>
      <c r="E35" s="58"/>
      <c r="F35" s="58"/>
      <c r="G35" s="59"/>
      <c r="H35" s="36"/>
    </row>
    <row customHeight="1" ht="14.25" r="36" spans="2:8">
      <c r="B36" s="58" t="s">
        <v>166</v>
      </c>
      <c r="C36" s="58"/>
      <c r="D36" s="58"/>
      <c r="E36" s="58"/>
      <c r="F36" s="58"/>
      <c r="G36" s="59"/>
      <c r="H36" s="36"/>
    </row>
    <row customHeight="1" ht="14.25" r="37" spans="2:8">
      <c r="H37" s="17"/>
    </row>
    <row customHeight="1" ht="14.25" r="38" spans="2:8">
      <c r="B38" s="58" t="s">
        <v>167</v>
      </c>
      <c r="C38" s="58"/>
      <c r="D38" s="58"/>
      <c r="E38" s="58"/>
      <c r="F38" s="58"/>
      <c r="G38" s="59"/>
      <c r="H38" s="36"/>
    </row>
    <row customHeight="1" ht="14.25" r="39" spans="2:8">
      <c r="B39" s="58" t="s">
        <v>168</v>
      </c>
      <c r="C39" s="58"/>
      <c r="D39" s="58"/>
      <c r="E39" s="58"/>
      <c r="F39" s="58"/>
      <c r="G39" s="59"/>
      <c r="H39" s="36"/>
    </row>
    <row customHeight="1" ht="14.25" r="40" spans="2:8">
      <c r="B40" s="58" t="s">
        <v>169</v>
      </c>
      <c r="C40" s="58"/>
      <c r="D40" s="58"/>
      <c r="E40" s="58"/>
      <c r="F40" s="58"/>
      <c r="G40" s="59"/>
      <c r="H40" s="36"/>
    </row>
    <row customHeight="1" ht="14.25" r="41" spans="2:8">
      <c r="H41" s="17"/>
    </row>
    <row customHeight="1" ht="14.25" r="42" spans="2:8">
      <c r="B42" s="58" t="s">
        <v>170</v>
      </c>
      <c r="C42" s="58"/>
      <c r="D42" s="58"/>
      <c r="E42" s="58"/>
      <c r="F42" s="58"/>
      <c r="G42" s="59"/>
      <c r="H42" s="36"/>
    </row>
    <row customHeight="1" ht="14.25" r="43" spans="2:8">
      <c r="B43" s="58" t="s">
        <v>171</v>
      </c>
      <c r="C43" s="58"/>
      <c r="D43" s="58"/>
      <c r="E43" s="58"/>
      <c r="F43" s="58"/>
      <c r="G43" s="59"/>
      <c r="H43" s="36"/>
    </row>
    <row customHeight="1" ht="14.25" r="44" spans="2:8">
      <c r="B44" s="58" t="s">
        <v>172</v>
      </c>
      <c r="C44" s="58"/>
      <c r="D44" s="58"/>
      <c r="E44" s="58"/>
      <c r="F44" s="58"/>
      <c r="G44" s="59"/>
      <c r="H44" s="36"/>
    </row>
    <row customHeight="1" ht="14.25" r="45" spans="2:8">
      <c r="H45" s="17"/>
    </row>
    <row customHeight="1" ht="14.25" r="46" spans="2:8">
      <c r="B46" s="58" t="s">
        <v>173</v>
      </c>
      <c r="C46" s="58"/>
      <c r="D46" s="58"/>
      <c r="E46" s="58"/>
      <c r="F46" s="58"/>
      <c r="G46" s="59"/>
      <c r="H46" s="36"/>
    </row>
    <row customHeight="1" ht="14.25" r="47" spans="2:8">
      <c r="B47" s="58" t="s">
        <v>174</v>
      </c>
      <c r="C47" s="58"/>
      <c r="D47" s="58"/>
      <c r="E47" s="58"/>
      <c r="F47" s="58"/>
      <c r="G47" s="59"/>
      <c r="H47" s="36"/>
    </row>
    <row customHeight="1" ht="14.25" r="48" spans="2:8">
      <c r="B48" s="58" t="s">
        <v>175</v>
      </c>
      <c r="C48" s="58"/>
      <c r="D48" s="58"/>
      <c r="E48" s="58"/>
      <c r="F48" s="58"/>
      <c r="G48" s="59"/>
      <c r="H48" s="36"/>
    </row>
    <row r="49" spans="4:8">
      <c r="H49" s="17"/>
    </row>
    <row r="50" spans="4:8">
      <c r="D50" s="44" t="s">
        <v>53</v>
      </c>
      <c r="E50" s="44"/>
      <c r="G50" s="44" t="s">
        <v>18</v>
      </c>
      <c r="H50" s="44"/>
    </row>
    <row r="51" spans="4:8">
      <c r="D51" s="44"/>
      <c r="E51" s="44"/>
      <c r="G51" s="44"/>
      <c r="H51" s="44"/>
    </row>
    <row hidden="1" r="52" spans="4:8"/>
    <row hidden="1" r="53" spans="4:8"/>
    <row hidden="1" r="54" spans="4:8"/>
    <row hidden="1" r="55" spans="4:8"/>
    <row hidden="1" r="56" spans="4:8"/>
    <row hidden="1" r="57" spans="4:8"/>
    <row hidden="1" r="58" spans="4:8"/>
    <row hidden="1" r="59" spans="4:8"/>
    <row hidden="1" r="60" spans="4:8"/>
    <row r="61" spans="4:8"/>
    <row hidden="1" r="62" spans="4:8"/>
    <row hidden="1" r="63" spans="4:8"/>
  </sheetData>
  <sheetProtection algorithmName="SHA-512" hashValue="HfrQwtvv3YS41NMXyd9rRfcBp4dbbk57sDGBe5lrqdunmTZE87iN98EX7I5C7CYZ1oKQSEwKj680goLN6xd1XA==" objects="1" saltValue="dgxyLxs2lm6Vl0O3TAvFcQ==" scenarios="1" sheet="1" spinCount="100000"/>
  <mergeCells count="37">
    <mergeCell ref="G4:H5"/>
    <mergeCell ref="I4:I5"/>
    <mergeCell ref="B34:G34"/>
    <mergeCell ref="G50:H51"/>
    <mergeCell ref="D50:E51"/>
    <mergeCell ref="B35:G35"/>
    <mergeCell ref="B36:G36"/>
    <mergeCell ref="B38:G38"/>
    <mergeCell ref="B39:G39"/>
    <mergeCell ref="B40:G40"/>
    <mergeCell ref="B42:G42"/>
    <mergeCell ref="B43:G43"/>
    <mergeCell ref="B44:G44"/>
    <mergeCell ref="B46:G46"/>
    <mergeCell ref="B47:G47"/>
    <mergeCell ref="B48:G48"/>
    <mergeCell ref="B26:H28"/>
    <mergeCell ref="B29:F29"/>
    <mergeCell ref="G29:H29"/>
    <mergeCell ref="B30:H30"/>
    <mergeCell ref="B31:H33"/>
    <mergeCell ref="B20:H20"/>
    <mergeCell ref="B21:H23"/>
    <mergeCell ref="B24:F24"/>
    <mergeCell ref="G24:H24"/>
    <mergeCell ref="B25:H25"/>
    <mergeCell ref="G17:H17"/>
    <mergeCell ref="B18:H19"/>
    <mergeCell ref="B11:F11"/>
    <mergeCell ref="B14:F14"/>
    <mergeCell ref="B17:F17"/>
    <mergeCell ref="B6:H6"/>
    <mergeCell ref="B7:H9"/>
    <mergeCell ref="G11:H11"/>
    <mergeCell ref="B12:H13"/>
    <mergeCell ref="B15:H16"/>
    <mergeCell ref="G14:H14"/>
  </mergeCells>
  <dataValidations count="5">
    <dataValidation showErrorMessage="1" showInputMessage="1" sqref="G11:H11" type="whole">
      <formula1>0</formula1>
      <formula2>1</formula2>
    </dataValidation>
    <dataValidation showErrorMessage="1" showInputMessage="1" sqref="G14:H14" type="whole">
      <formula1>0</formula1>
      <formula2>3</formula2>
    </dataValidation>
    <dataValidation showErrorMessage="1" showInputMessage="1" sqref="G17:H17" type="whole">
      <formula1>0</formula1>
      <formula2>6</formula2>
    </dataValidation>
    <dataValidation allowBlank="1" showErrorMessage="1" showInputMessage="1" sqref="G24:H24" type="decimal">
      <formula1>98.89</formula1>
      <formula2>100</formula2>
    </dataValidation>
    <dataValidation showErrorMessage="1" showInputMessage="1" sqref="G29:H29" type="whole">
      <formula1>0</formula1>
      <formula2>24</formula2>
    </dataValidation>
  </dataValidations>
  <hyperlinks>
    <hyperlink display="Další sekce" location="SEKCE_3!A1" ref="G50:H51"/>
    <hyperlink display="Předchozí  sekce" location="SEKCE_1!A1" ref="D50:E51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TechSheet!$H$4:$H$8</xm:f>
          </x14:formula1>
          <xm:sqref>H34:H36</xm:sqref>
        </x14:dataValidation>
        <x14:dataValidation showErrorMessage="1" showInputMessage="1" type="list">
          <x14:formula1>
            <xm:f>TechSheet!$H$4:$H$12</xm:f>
          </x14:formula1>
          <xm:sqref>H38:H40</xm:sqref>
        </x14:dataValidation>
        <x14:dataValidation showErrorMessage="1" showInputMessage="1" type="list">
          <x14:formula1>
            <xm:f>TechSheet!$L$4:$L$28</xm:f>
          </x14:formula1>
          <xm:sqref>H44</xm:sqref>
        </x14:dataValidation>
        <x14:dataValidation showErrorMessage="1" showInputMessage="1" type="list">
          <x14:formula1>
            <xm:f>TechSheet!$H$4:$H$20</xm:f>
          </x14:formula1>
          <xm:sqref>H42</xm:sqref>
        </x14:dataValidation>
        <x14:dataValidation showErrorMessage="1" showInputMessage="1" type="list">
          <x14:formula1>
            <xm:f>TechSheet!$L$4:$L$12</xm:f>
          </x14:formula1>
          <xm:sqref>H43</xm:sqref>
        </x14:dataValidation>
        <x14:dataValidation showErrorMessage="1" showInputMessage="1" type="list">
          <x14:formula1>
            <xm:f>TechSheet!$J$4:$J$10</xm:f>
          </x14:formula1>
          <xm:sqref>H46:H48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5"/>
  <dimension ref="A1:I15"/>
  <sheetViews>
    <sheetView showGridLines="0" showRowColHeaders="0" workbookViewId="0" zoomScaleNormal="100">
      <selection activeCell="D14" sqref="D14:E15"/>
    </sheetView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37"/>
      <c r="D2" s="37"/>
      <c r="E2" s="37"/>
      <c r="F2" s="37"/>
      <c r="G2" s="37"/>
      <c r="H2" s="37"/>
    </row>
    <row customHeight="1" ht="15" r="3" spans="2:9">
      <c r="C3" s="37"/>
      <c r="D3" s="37"/>
      <c r="E3" s="37"/>
      <c r="F3" s="37"/>
      <c r="G3" s="37"/>
      <c r="H3" s="37"/>
    </row>
    <row customHeight="1" ht="15" r="4" spans="2:9">
      <c r="C4" s="37"/>
      <c r="D4" s="37"/>
      <c r="E4" s="37"/>
      <c r="F4" s="37"/>
      <c r="G4" s="37"/>
      <c r="H4" s="37"/>
    </row>
    <row customHeight="1" ht="15" r="5" spans="2:9">
      <c r="C5" s="37"/>
      <c r="D5" s="37"/>
      <c r="E5" s="37"/>
      <c r="F5" s="37"/>
      <c r="G5" s="37"/>
      <c r="H5" s="37"/>
    </row>
    <row r="6" spans="2:9">
      <c r="G6" s="39" t="s">
        <v>157</v>
      </c>
      <c r="H6" s="40"/>
      <c r="I6" s="41">
        <f>OpenPage!I7</f>
        <v>6</v>
      </c>
    </row>
    <row r="7" spans="2:9">
      <c r="G7" s="39"/>
      <c r="H7" s="40"/>
      <c r="I7" s="42"/>
    </row>
    <row ht="18" r="8" spans="2:9" thickBot="1">
      <c r="B8" s="46" t="s">
        <v>51</v>
      </c>
      <c r="C8" s="46"/>
      <c r="D8" s="46"/>
      <c r="E8" s="46"/>
      <c r="F8" s="46"/>
      <c r="G8" s="46"/>
      <c r="H8" s="46"/>
    </row>
    <row ht="15.75" r="9" spans="2:9" thickTop="1">
      <c r="B9" s="49" t="s">
        <v>162</v>
      </c>
      <c r="C9" s="49"/>
      <c r="D9" s="49"/>
      <c r="E9" s="49"/>
      <c r="F9" s="49"/>
      <c r="G9" s="49"/>
      <c r="H9" s="49"/>
    </row>
    <row r="10" spans="2:9">
      <c r="B10" s="50"/>
      <c r="C10" s="50"/>
      <c r="D10" s="50"/>
      <c r="E10" s="50"/>
      <c r="F10" s="50"/>
      <c r="G10" s="50"/>
      <c r="H10" s="50"/>
    </row>
    <row r="11" spans="2:9">
      <c r="B11" s="50"/>
      <c r="C11" s="50"/>
      <c r="D11" s="50"/>
      <c r="E11" s="50"/>
      <c r="F11" s="50"/>
      <c r="G11" s="50"/>
      <c r="H11" s="50"/>
    </row>
    <row customHeight="1" ht="35.1" r="12" spans="2:9">
      <c r="B12" s="66"/>
      <c r="C12" s="67"/>
      <c r="D12" s="67"/>
      <c r="E12" s="67"/>
      <c r="F12" s="67"/>
      <c r="G12" s="67"/>
      <c r="H12" s="68"/>
    </row>
    <row r="13" spans="2:9"/>
    <row r="14" spans="2:9">
      <c r="D14" s="44" t="s">
        <v>53</v>
      </c>
      <c r="E14" s="44"/>
      <c r="G14" s="44" t="s">
        <v>159</v>
      </c>
      <c r="H14" s="44"/>
    </row>
    <row r="15" spans="2:9">
      <c r="D15" s="44"/>
      <c r="E15" s="44"/>
      <c r="G15" s="44"/>
      <c r="H15" s="44"/>
    </row>
  </sheetData>
  <sheetProtection algorithmName="SHA-512" hashValue="A/JN4QFqUnc97e2a6ZUHjuBU9k+CNOS0/9ClxtUTnGsl+QBp/mi5wPUzBPKiPu2TgDG93t9U03Dil57sDf1pnQ==" objects="1" saltValue="GRQ7UKaf3BECdJZAuLszoQ==" scenarios="1" sheet="1" spinCount="100000"/>
  <mergeCells count="7">
    <mergeCell ref="G14:H15"/>
    <mergeCell ref="D14:E15"/>
    <mergeCell ref="G6:H7"/>
    <mergeCell ref="I6:I7"/>
    <mergeCell ref="B8:H8"/>
    <mergeCell ref="B9:H11"/>
    <mergeCell ref="B12:H12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Úvodní stránka" location="OpenPage!A1" ref="G14:H15"/>
    <hyperlink display="Předchozí  sekce" location="SEKCE_2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6"/>
  <dimension ref="B2:H2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customHeight="1" ht="15" r="8" spans="2:8" thickBot="1">
      <c r="B8" s="46" t="s">
        <v>6</v>
      </c>
      <c r="C8" s="46"/>
      <c r="D8" s="46"/>
      <c r="E8" s="46"/>
      <c r="F8" s="46"/>
      <c r="G8" s="46"/>
      <c r="H8" s="46"/>
    </row>
    <row customHeight="1" ht="19.5" r="9" spans="2:8" thickTop="1">
      <c r="B9" s="49" t="s">
        <v>23</v>
      </c>
      <c r="C9" s="49"/>
      <c r="D9" s="49"/>
      <c r="E9" s="49"/>
      <c r="F9" s="49"/>
      <c r="G9" s="49"/>
      <c r="H9" s="49"/>
    </row>
    <row customHeight="1" ht="19.5" r="10" spans="2:8">
      <c r="B10" s="50"/>
      <c r="C10" s="50"/>
      <c r="D10" s="50"/>
      <c r="E10" s="50"/>
      <c r="F10" s="50"/>
      <c r="G10" s="50"/>
      <c r="H10" s="50"/>
    </row>
    <row customHeight="1" ht="19.5" r="11" spans="2:8">
      <c r="B11" s="50"/>
      <c r="C11" s="50"/>
      <c r="D11" s="50"/>
      <c r="E11" s="50"/>
      <c r="F11" s="50"/>
      <c r="G11" s="50"/>
      <c r="H11" s="50"/>
    </row>
    <row customHeight="1" ht="1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3" t="s">
        <v>8</v>
      </c>
      <c r="C13" s="43"/>
      <c r="D13" s="43"/>
      <c r="E13" s="43"/>
      <c r="F13" s="43"/>
      <c r="G13" s="43"/>
      <c r="H13" s="6" t="s">
        <v>4</v>
      </c>
    </row>
    <row customHeight="1" ht="35.1" r="14" spans="2:8">
      <c r="B14" s="43" t="s">
        <v>9</v>
      </c>
      <c r="C14" s="43"/>
      <c r="D14" s="43"/>
      <c r="E14" s="43"/>
      <c r="F14" s="43"/>
      <c r="G14" s="43"/>
      <c r="H14" s="6" t="s">
        <v>4</v>
      </c>
    </row>
    <row customHeight="1" ht="35.1" r="15" spans="2:8">
      <c r="B15" s="43" t="s">
        <v>10</v>
      </c>
      <c r="C15" s="43"/>
      <c r="D15" s="43"/>
      <c r="E15" s="43"/>
      <c r="F15" s="43"/>
      <c r="G15" s="43"/>
      <c r="H15" s="6" t="s">
        <v>4</v>
      </c>
    </row>
    <row customHeight="1" ht="35.1" r="16" spans="2:8">
      <c r="B16" s="43" t="s">
        <v>11</v>
      </c>
      <c r="C16" s="43"/>
      <c r="D16" s="43"/>
      <c r="E16" s="43"/>
      <c r="F16" s="43"/>
      <c r="G16" s="43"/>
      <c r="H16" s="6" t="s">
        <v>4</v>
      </c>
    </row>
    <row customHeight="1" ht="35.1" r="17" spans="2:8">
      <c r="B17" s="43" t="s">
        <v>12</v>
      </c>
      <c r="C17" s="43"/>
      <c r="D17" s="43"/>
      <c r="E17" s="43"/>
      <c r="F17" s="43"/>
      <c r="G17" s="43"/>
      <c r="H17" s="6" t="s">
        <v>4</v>
      </c>
    </row>
    <row customHeight="1" ht="35.1" r="18" spans="2:8">
      <c r="B18" s="43" t="s">
        <v>13</v>
      </c>
      <c r="C18" s="43"/>
      <c r="D18" s="43"/>
      <c r="E18" s="43"/>
      <c r="F18" s="43"/>
      <c r="G18" s="43"/>
      <c r="H18" s="6" t="s">
        <v>4</v>
      </c>
    </row>
    <row ht="15.75" r="19" spans="2:8" thickBot="1">
      <c r="B19" s="47" t="s">
        <v>14</v>
      </c>
      <c r="C19" s="47"/>
      <c r="D19" s="47"/>
      <c r="E19" s="47"/>
      <c r="F19" s="47"/>
      <c r="G19" s="47"/>
      <c r="H19" s="48"/>
    </row>
    <row customHeight="1" ht="35.1" r="20" spans="2:8">
      <c r="B20" s="43" t="s">
        <v>15</v>
      </c>
      <c r="C20" s="43"/>
      <c r="D20" s="43"/>
      <c r="E20" s="43"/>
      <c r="F20" s="43"/>
      <c r="G20" s="43"/>
      <c r="H20" s="6" t="s">
        <v>4</v>
      </c>
    </row>
    <row customHeight="1" ht="35.1" r="21" spans="2:8">
      <c r="B21" s="43" t="s">
        <v>16</v>
      </c>
      <c r="C21" s="43"/>
      <c r="D21" s="43"/>
      <c r="E21" s="43"/>
      <c r="F21" s="43"/>
      <c r="G21" s="43"/>
      <c r="H21" s="6" t="s">
        <v>4</v>
      </c>
    </row>
    <row customHeight="1" ht="35.1" r="22" spans="2:8">
      <c r="B22" s="43" t="s">
        <v>17</v>
      </c>
      <c r="C22" s="43"/>
      <c r="D22" s="43"/>
      <c r="E22" s="43"/>
      <c r="F22" s="43"/>
      <c r="G22" s="43"/>
      <c r="H22" s="6" t="s">
        <v>4</v>
      </c>
    </row>
    <row r="24" spans="2:8">
      <c r="G24" s="70" t="s">
        <v>18</v>
      </c>
      <c r="H24" s="70"/>
    </row>
    <row r="25" spans="2:8">
      <c r="G25" s="70"/>
      <c r="H25" s="70"/>
    </row>
  </sheetData>
  <mergeCells count="14">
    <mergeCell ref="B22:G22"/>
    <mergeCell ref="G24:H25"/>
    <mergeCell ref="B16:G16"/>
    <mergeCell ref="B17:G17"/>
    <mergeCell ref="B18:G18"/>
    <mergeCell ref="B19:H19"/>
    <mergeCell ref="B20:G20"/>
    <mergeCell ref="B21:G21"/>
    <mergeCell ref="B15:G15"/>
    <mergeCell ref="C2:H5"/>
    <mergeCell ref="B8:H8"/>
    <mergeCell ref="B9:H11"/>
    <mergeCell ref="B13:G13"/>
    <mergeCell ref="B14:G14"/>
  </mergeCells>
  <hyperlinks>
    <hyperlink display="Další sekce" location="'SEKCE_2 (U)'!A1" ref="G24:H25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7"/>
  <dimension ref="B2:H16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19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21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r="12" spans="2:8">
      <c r="B12" s="9" t="s">
        <v>20</v>
      </c>
      <c r="C12" s="9"/>
      <c r="D12" s="9"/>
      <c r="E12" s="9"/>
      <c r="F12" s="9"/>
      <c r="G12" s="9"/>
      <c r="H12" s="9"/>
    </row>
    <row customHeight="1" ht="35.1" r="13" spans="2:8">
      <c r="B13" s="71">
        <v>0</v>
      </c>
      <c r="C13" s="72"/>
      <c r="D13" s="72"/>
      <c r="E13" s="72"/>
      <c r="F13" s="72"/>
      <c r="G13" s="72"/>
      <c r="H13" s="73"/>
    </row>
    <row r="15" spans="2:8">
      <c r="D15" s="70" t="s">
        <v>53</v>
      </c>
      <c r="E15" s="70"/>
      <c r="G15" s="70" t="s">
        <v>18</v>
      </c>
      <c r="H15" s="70"/>
    </row>
    <row r="16" spans="2:8">
      <c r="D16" s="70"/>
      <c r="E16" s="70"/>
      <c r="G16" s="70"/>
      <c r="H16" s="70"/>
    </row>
  </sheetData>
  <mergeCells count="6">
    <mergeCell ref="C2:H5"/>
    <mergeCell ref="B8:H8"/>
    <mergeCell ref="B9:H11"/>
    <mergeCell ref="B13:H13"/>
    <mergeCell ref="D15:E16"/>
    <mergeCell ref="G15:H16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3 (U)'!A1" ref="G15:H16"/>
    <hyperlink display="Předchozí  sekce" location="'SEKCE_1 (U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8"/>
  <dimension ref="B2:H59"/>
  <sheetViews>
    <sheetView showGridLines="0" showRowColHeaders="0" topLeftCell="A37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22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24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6" t="s">
        <v>26</v>
      </c>
      <c r="C13" s="56"/>
      <c r="D13" s="56"/>
      <c r="E13" s="56"/>
      <c r="F13" s="57"/>
      <c r="G13" s="74">
        <v>0</v>
      </c>
      <c r="H13" s="75"/>
    </row>
    <row customHeight="1" ht="15" r="14" spans="2:8">
      <c r="B14" s="53" t="s">
        <v>29</v>
      </c>
      <c r="C14" s="53"/>
      <c r="D14" s="53"/>
      <c r="E14" s="53"/>
      <c r="F14" s="53"/>
      <c r="G14" s="53"/>
      <c r="H14" s="53"/>
    </row>
    <row r="15" spans="2:8">
      <c r="B15" s="53"/>
      <c r="C15" s="53"/>
      <c r="D15" s="53"/>
      <c r="E15" s="53"/>
      <c r="F15" s="53"/>
      <c r="G15" s="53"/>
      <c r="H15" s="53"/>
    </row>
    <row r="16" spans="2:8">
      <c r="B16" s="58" t="s">
        <v>27</v>
      </c>
      <c r="C16" s="58"/>
      <c r="D16" s="58"/>
      <c r="E16" s="58"/>
      <c r="F16" s="59"/>
      <c r="G16" s="76">
        <v>0</v>
      </c>
      <c r="H16" s="77"/>
    </row>
    <row customHeight="1" ht="15" r="17" spans="2:8">
      <c r="B17" s="53" t="s">
        <v>28</v>
      </c>
      <c r="C17" s="53"/>
      <c r="D17" s="53"/>
      <c r="E17" s="53"/>
      <c r="F17" s="53"/>
      <c r="G17" s="53"/>
      <c r="H17" s="53"/>
    </row>
    <row r="18" spans="2:8">
      <c r="B18" s="53"/>
      <c r="C18" s="53"/>
      <c r="D18" s="53"/>
      <c r="E18" s="53"/>
      <c r="F18" s="53"/>
      <c r="G18" s="53"/>
      <c r="H18" s="53"/>
    </row>
    <row r="19" spans="2:8">
      <c r="B19" s="58" t="s">
        <v>30</v>
      </c>
      <c r="C19" s="58"/>
      <c r="D19" s="58"/>
      <c r="E19" s="58"/>
      <c r="F19" s="59"/>
      <c r="G19" s="76">
        <v>0</v>
      </c>
      <c r="H19" s="77"/>
    </row>
    <row customHeight="1" ht="15" r="20" spans="2:8">
      <c r="B20" s="53" t="s">
        <v>31</v>
      </c>
      <c r="C20" s="53"/>
      <c r="D20" s="53"/>
      <c r="E20" s="53"/>
      <c r="F20" s="53"/>
      <c r="G20" s="53"/>
      <c r="H20" s="53"/>
    </row>
    <row r="21" spans="2:8">
      <c r="B21" s="53"/>
      <c r="C21" s="53"/>
      <c r="D21" s="53"/>
      <c r="E21" s="53"/>
      <c r="F21" s="53"/>
      <c r="G21" s="53"/>
      <c r="H21" s="53"/>
    </row>
    <row ht="15.75" r="24" spans="2:8" thickBot="1">
      <c r="B24" s="47" t="s">
        <v>95</v>
      </c>
      <c r="C24" s="47"/>
      <c r="D24" s="47"/>
      <c r="E24" s="47"/>
      <c r="F24" s="47"/>
      <c r="G24" s="47"/>
      <c r="H24" s="47"/>
    </row>
    <row customHeight="1" ht="15.75" r="25" spans="2:8" thickTop="1">
      <c r="B25" s="49" t="s">
        <v>35</v>
      </c>
      <c r="C25" s="49"/>
      <c r="D25" s="49"/>
      <c r="E25" s="49"/>
      <c r="F25" s="49"/>
      <c r="G25" s="49"/>
      <c r="H25" s="49"/>
    </row>
    <row r="26" spans="2:8">
      <c r="B26" s="50"/>
      <c r="C26" s="50"/>
      <c r="D26" s="50"/>
      <c r="E26" s="50"/>
      <c r="F26" s="50"/>
      <c r="G26" s="50"/>
      <c r="H26" s="50"/>
    </row>
    <row r="27" spans="2:8">
      <c r="B27" s="50"/>
      <c r="C27" s="50"/>
      <c r="D27" s="50"/>
      <c r="E27" s="50"/>
      <c r="F27" s="50"/>
      <c r="G27" s="50"/>
      <c r="H27" s="50"/>
    </row>
    <row r="28" spans="2:8">
      <c r="B28" s="58" t="s">
        <v>33</v>
      </c>
      <c r="C28" s="58"/>
      <c r="D28" s="58"/>
      <c r="E28" s="58"/>
      <c r="F28" s="59"/>
      <c r="G28" s="78">
        <v>100</v>
      </c>
      <c r="H28" s="79"/>
    </row>
    <row ht="15.75" r="31" spans="2:8" thickBot="1">
      <c r="B31" s="47" t="s">
        <v>96</v>
      </c>
      <c r="C31" s="47"/>
      <c r="D31" s="47"/>
      <c r="E31" s="47"/>
      <c r="F31" s="47"/>
      <c r="G31" s="47"/>
      <c r="H31" s="47"/>
    </row>
    <row customHeight="1" ht="15.75" r="32" spans="2:8" thickTop="1">
      <c r="B32" s="49" t="s">
        <v>34</v>
      </c>
      <c r="C32" s="49"/>
      <c r="D32" s="49"/>
      <c r="E32" s="49"/>
      <c r="F32" s="49"/>
      <c r="G32" s="49"/>
      <c r="H32" s="49"/>
    </row>
    <row r="33" spans="2:8">
      <c r="B33" s="50"/>
      <c r="C33" s="50"/>
      <c r="D33" s="50"/>
      <c r="E33" s="50"/>
      <c r="F33" s="50"/>
      <c r="G33" s="50"/>
      <c r="H33" s="50"/>
    </row>
    <row r="34" spans="2:8">
      <c r="B34" s="50"/>
      <c r="C34" s="50"/>
      <c r="D34" s="50"/>
      <c r="E34" s="50"/>
      <c r="F34" s="50"/>
      <c r="G34" s="50"/>
      <c r="H34" s="50"/>
    </row>
    <row r="35" spans="2:8">
      <c r="B35" s="58" t="s">
        <v>36</v>
      </c>
      <c r="C35" s="58"/>
      <c r="D35" s="58"/>
      <c r="E35" s="58"/>
      <c r="F35" s="59"/>
      <c r="G35" s="80">
        <v>0</v>
      </c>
      <c r="H35" s="81"/>
    </row>
    <row ht="15.75" r="38" spans="2:8" thickBot="1">
      <c r="B38" s="47" t="s">
        <v>97</v>
      </c>
      <c r="C38" s="47"/>
      <c r="D38" s="47"/>
      <c r="E38" s="47"/>
      <c r="F38" s="47"/>
      <c r="G38" s="47"/>
      <c r="H38" s="47"/>
    </row>
    <row customHeight="1" ht="15.75" r="39" spans="2:8" thickTop="1">
      <c r="B39" s="49" t="s">
        <v>37</v>
      </c>
      <c r="C39" s="49"/>
      <c r="D39" s="49"/>
      <c r="E39" s="49"/>
      <c r="F39" s="49"/>
      <c r="G39" s="49"/>
      <c r="H39" s="49"/>
    </row>
    <row r="40" spans="2:8">
      <c r="B40" s="50"/>
      <c r="C40" s="50"/>
      <c r="D40" s="50"/>
      <c r="E40" s="50"/>
      <c r="F40" s="50"/>
      <c r="G40" s="50"/>
      <c r="H40" s="50"/>
    </row>
    <row r="41" spans="2:8">
      <c r="B41" s="50"/>
      <c r="C41" s="50"/>
      <c r="D41" s="50"/>
      <c r="E41" s="50"/>
      <c r="F41" s="50"/>
      <c r="G41" s="50"/>
      <c r="H41" s="50"/>
    </row>
    <row r="42" spans="2:8">
      <c r="B42" s="58" t="s">
        <v>38</v>
      </c>
      <c r="C42" s="58"/>
      <c r="D42" s="58"/>
      <c r="E42" s="58"/>
      <c r="F42" s="58"/>
      <c r="G42" s="59"/>
      <c r="H42" s="16">
        <v>0</v>
      </c>
    </row>
    <row r="43" spans="2:8">
      <c r="B43" s="58" t="s">
        <v>39</v>
      </c>
      <c r="C43" s="58"/>
      <c r="D43" s="58"/>
      <c r="E43" s="58"/>
      <c r="F43" s="58"/>
      <c r="G43" s="59"/>
      <c r="H43" s="16">
        <v>0</v>
      </c>
    </row>
    <row r="44" spans="2:8">
      <c r="B44" s="58" t="s">
        <v>40</v>
      </c>
      <c r="C44" s="58"/>
      <c r="D44" s="58"/>
      <c r="E44" s="58"/>
      <c r="F44" s="58"/>
      <c r="G44" s="59"/>
      <c r="H44" s="16">
        <v>0</v>
      </c>
    </row>
    <row r="45" spans="2:8">
      <c r="H45" s="17"/>
    </row>
    <row r="46" spans="2:8">
      <c r="B46" s="58" t="s">
        <v>41</v>
      </c>
      <c r="C46" s="58"/>
      <c r="D46" s="58"/>
      <c r="E46" s="58"/>
      <c r="F46" s="58"/>
      <c r="G46" s="59"/>
      <c r="H46" s="16">
        <v>0</v>
      </c>
    </row>
    <row r="47" spans="2:8">
      <c r="B47" s="58" t="s">
        <v>42</v>
      </c>
      <c r="C47" s="58"/>
      <c r="D47" s="58"/>
      <c r="E47" s="58"/>
      <c r="F47" s="58"/>
      <c r="G47" s="59"/>
      <c r="H47" s="16">
        <v>0</v>
      </c>
    </row>
    <row r="48" spans="2:8">
      <c r="B48" s="58" t="s">
        <v>43</v>
      </c>
      <c r="C48" s="58"/>
      <c r="D48" s="58"/>
      <c r="E48" s="58"/>
      <c r="F48" s="58"/>
      <c r="G48" s="59"/>
      <c r="H48" s="16">
        <v>0</v>
      </c>
    </row>
    <row r="49" spans="2:8">
      <c r="H49" s="17"/>
    </row>
    <row r="50" spans="2:8">
      <c r="B50" s="58" t="s">
        <v>44</v>
      </c>
      <c r="C50" s="58"/>
      <c r="D50" s="58"/>
      <c r="E50" s="58"/>
      <c r="F50" s="58"/>
      <c r="G50" s="59"/>
      <c r="H50" s="16">
        <v>0</v>
      </c>
    </row>
    <row r="51" spans="2:8">
      <c r="B51" s="58" t="s">
        <v>45</v>
      </c>
      <c r="C51" s="58"/>
      <c r="D51" s="58"/>
      <c r="E51" s="58"/>
      <c r="F51" s="58"/>
      <c r="G51" s="59"/>
      <c r="H51" s="16">
        <v>0</v>
      </c>
    </row>
    <row r="52" spans="2:8">
      <c r="B52" s="58" t="s">
        <v>46</v>
      </c>
      <c r="C52" s="58"/>
      <c r="D52" s="58"/>
      <c r="E52" s="58"/>
      <c r="F52" s="58"/>
      <c r="G52" s="59"/>
      <c r="H52" s="16">
        <v>0</v>
      </c>
    </row>
    <row r="53" spans="2:8">
      <c r="H53" s="17"/>
    </row>
    <row r="54" spans="2:8">
      <c r="B54" s="58" t="s">
        <v>47</v>
      </c>
      <c r="C54" s="58"/>
      <c r="D54" s="58"/>
      <c r="E54" s="58"/>
      <c r="F54" s="58"/>
      <c r="G54" s="59"/>
      <c r="H54" s="16">
        <v>0</v>
      </c>
    </row>
    <row r="55" spans="2:8">
      <c r="B55" s="58" t="s">
        <v>48</v>
      </c>
      <c r="C55" s="58"/>
      <c r="D55" s="58"/>
      <c r="E55" s="58"/>
      <c r="F55" s="58"/>
      <c r="G55" s="59"/>
      <c r="H55" s="16">
        <v>0</v>
      </c>
    </row>
    <row r="56" spans="2:8">
      <c r="B56" s="58" t="s">
        <v>49</v>
      </c>
      <c r="C56" s="58"/>
      <c r="D56" s="58"/>
      <c r="E56" s="58"/>
      <c r="F56" s="58"/>
      <c r="G56" s="59"/>
      <c r="H56" s="16">
        <v>0</v>
      </c>
    </row>
    <row r="57" spans="2:8">
      <c r="H57" s="17"/>
    </row>
    <row r="58" spans="2:8">
      <c r="D58" s="70" t="s">
        <v>53</v>
      </c>
      <c r="E58" s="70"/>
      <c r="G58" s="70" t="s">
        <v>18</v>
      </c>
      <c r="H58" s="70"/>
    </row>
    <row r="59" spans="2:8">
      <c r="D59" s="70"/>
      <c r="E59" s="70"/>
      <c r="G59" s="70"/>
      <c r="H59" s="70"/>
    </row>
  </sheetData>
  <mergeCells count="36">
    <mergeCell ref="B44:G44"/>
    <mergeCell ref="B46:G46"/>
    <mergeCell ref="B47:G47"/>
    <mergeCell ref="B32:H34"/>
    <mergeCell ref="B35:F35"/>
    <mergeCell ref="G35:H35"/>
    <mergeCell ref="B38:H38"/>
    <mergeCell ref="B39:H41"/>
    <mergeCell ref="B24:H24"/>
    <mergeCell ref="B25:H27"/>
    <mergeCell ref="B28:F28"/>
    <mergeCell ref="G28:H28"/>
    <mergeCell ref="D58:E59"/>
    <mergeCell ref="G58:H59"/>
    <mergeCell ref="B50:G50"/>
    <mergeCell ref="B51:G51"/>
    <mergeCell ref="B52:G52"/>
    <mergeCell ref="B54:G54"/>
    <mergeCell ref="B55:G55"/>
    <mergeCell ref="B56:G56"/>
    <mergeCell ref="B48:G48"/>
    <mergeCell ref="B31:H31"/>
    <mergeCell ref="B42:G42"/>
    <mergeCell ref="B43:G43"/>
    <mergeCell ref="B20:H21"/>
    <mergeCell ref="C2:H5"/>
    <mergeCell ref="B8:H8"/>
    <mergeCell ref="B9:H11"/>
    <mergeCell ref="B13:F13"/>
    <mergeCell ref="G13:H13"/>
    <mergeCell ref="B14:H15"/>
    <mergeCell ref="B16:F16"/>
    <mergeCell ref="G16:H16"/>
    <mergeCell ref="B17:H18"/>
    <mergeCell ref="B19:F19"/>
    <mergeCell ref="G19:H19"/>
  </mergeCells>
  <dataValidations count="5">
    <dataValidation showErrorMessage="1" showInputMessage="1" sqref="G35:H35" type="whole">
      <formula1>0</formula1>
      <formula2>24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19:H19" type="whole">
      <formula1>0</formula1>
      <formula2>6</formula2>
    </dataValidation>
    <dataValidation showErrorMessage="1" showInputMessage="1" sqref="G16:H16" type="whole">
      <formula1>0</formula1>
      <formula2>3</formula2>
    </dataValidation>
    <dataValidation showErrorMessage="1" showInputMessage="1" sqref="G13:H13" type="whole">
      <formula1>0</formula1>
      <formula2>1</formula2>
    </dataValidation>
  </dataValidations>
  <hyperlinks>
    <hyperlink display="Další sekce" location="'SEKCE_4 (U)'!A1" ref="G58:H59"/>
    <hyperlink display="Předchozí  sekce" location="'SEKCE_2 (U)'!A1" ref="D58:E59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TechSheet!$J$4:$J$10</xm:f>
          </x14:formula1>
          <xm:sqref>H54:H56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TechSheet!$L$4:$L$12</xm:f>
          </x14:formula1>
          <xm:sqref>H51</xm:sqref>
        </x14:dataValidation>
      </x14:dataValidations>
    </ext>
  </extLst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9"/>
  <dimension ref="B2:H1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51</v>
      </c>
      <c r="C8" s="46"/>
      <c r="D8" s="46"/>
      <c r="E8" s="46"/>
      <c r="F8" s="46"/>
      <c r="G8" s="46"/>
      <c r="H8" s="46"/>
    </row>
    <row customHeight="1" ht="15.75" r="9" spans="2:8" thickTop="1">
      <c r="B9" s="49" t="s">
        <v>52</v>
      </c>
      <c r="C9" s="49"/>
      <c r="D9" s="49"/>
      <c r="E9" s="49"/>
      <c r="F9" s="49"/>
      <c r="G9" s="49"/>
      <c r="H9" s="49"/>
    </row>
    <row r="10" spans="2:8">
      <c r="B10" s="50"/>
      <c r="C10" s="50"/>
      <c r="D10" s="50"/>
      <c r="E10" s="50"/>
      <c r="F10" s="50"/>
      <c r="G10" s="50"/>
      <c r="H10" s="50"/>
    </row>
    <row r="11" spans="2:8">
      <c r="B11" s="50"/>
      <c r="C11" s="50"/>
      <c r="D11" s="50"/>
      <c r="E11" s="50"/>
      <c r="F11" s="50"/>
      <c r="G11" s="50"/>
      <c r="H11" s="50"/>
    </row>
    <row customHeight="1" ht="35.1" r="12" spans="2:8">
      <c r="B12" s="82">
        <v>100</v>
      </c>
      <c r="C12" s="83"/>
      <c r="D12" s="83"/>
      <c r="E12" s="83"/>
      <c r="F12" s="83"/>
      <c r="G12" s="83"/>
      <c r="H12" s="84"/>
    </row>
    <row r="14" spans="2:8">
      <c r="D14" s="70" t="s">
        <v>53</v>
      </c>
      <c r="E14" s="70"/>
      <c r="G14" s="70" t="s">
        <v>54</v>
      </c>
      <c r="H14" s="70"/>
    </row>
    <row r="15" spans="2:8">
      <c r="D15" s="70"/>
      <c r="E15" s="70"/>
      <c r="G15" s="70"/>
      <c r="H15" s="70"/>
    </row>
  </sheetData>
  <mergeCells count="6">
    <mergeCell ref="C2:H5"/>
    <mergeCell ref="B8:H8"/>
    <mergeCell ref="B9:H11"/>
    <mergeCell ref="D14:E15"/>
    <mergeCell ref="G14:H15"/>
    <mergeCell ref="B12:H12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Hlavní stránka" location="Pattern!A1" ref="G14:H15"/>
    <hyperlink display="Předchozí  sekce" location="'SEKCE_3 (U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0"/>
  <dimension ref="B2:H2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69" t="s">
        <v>0</v>
      </c>
      <c r="D2" s="69"/>
      <c r="E2" s="69"/>
      <c r="F2" s="69"/>
      <c r="G2" s="69"/>
      <c r="H2" s="69"/>
    </row>
    <row customHeight="1" ht="15" r="3" spans="2:8">
      <c r="C3" s="69"/>
      <c r="D3" s="69"/>
      <c r="E3" s="69"/>
      <c r="F3" s="69"/>
      <c r="G3" s="69"/>
      <c r="H3" s="69"/>
    </row>
    <row customHeight="1" ht="15" r="4" spans="2:8">
      <c r="C4" s="69"/>
      <c r="D4" s="69"/>
      <c r="E4" s="69"/>
      <c r="F4" s="69"/>
      <c r="G4" s="69"/>
      <c r="H4" s="69"/>
    </row>
    <row customHeight="1" ht="15" r="5" spans="2:8">
      <c r="C5" s="69"/>
      <c r="D5" s="69"/>
      <c r="E5" s="69"/>
      <c r="F5" s="69"/>
      <c r="G5" s="69"/>
      <c r="H5" s="69"/>
    </row>
    <row ht="18" r="8" spans="2:8" thickBot="1">
      <c r="B8" s="46" t="s">
        <v>6</v>
      </c>
      <c r="C8" s="46"/>
      <c r="D8" s="46"/>
      <c r="E8" s="46"/>
      <c r="F8" s="46"/>
      <c r="G8" s="46"/>
      <c r="H8" s="46"/>
    </row>
    <row customHeight="1" ht="19.5" r="9" spans="2:8" thickTop="1">
      <c r="B9" s="49" t="s">
        <v>23</v>
      </c>
      <c r="C9" s="49"/>
      <c r="D9" s="49"/>
      <c r="E9" s="49"/>
      <c r="F9" s="49"/>
      <c r="G9" s="49"/>
      <c r="H9" s="49"/>
    </row>
    <row customHeight="1" ht="19.5" r="10" spans="2:8">
      <c r="B10" s="50"/>
      <c r="C10" s="50"/>
      <c r="D10" s="50"/>
      <c r="E10" s="50"/>
      <c r="F10" s="50"/>
      <c r="G10" s="50"/>
      <c r="H10" s="50"/>
    </row>
    <row customHeight="1" ht="19.5" r="11" spans="2:8">
      <c r="B11" s="50"/>
      <c r="C11" s="50"/>
      <c r="D11" s="50"/>
      <c r="E11" s="50"/>
      <c r="F11" s="50"/>
      <c r="G11" s="50"/>
      <c r="H11" s="50"/>
    </row>
    <row ht="15.7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3" t="s">
        <v>8</v>
      </c>
      <c r="C13" s="43"/>
      <c r="D13" s="43"/>
      <c r="E13" s="43"/>
      <c r="F13" s="43"/>
      <c r="G13" s="43"/>
      <c r="H13" s="6" t="s">
        <v>4</v>
      </c>
    </row>
    <row customHeight="1" ht="35.1" r="14" spans="2:8">
      <c r="B14" s="43" t="s">
        <v>9</v>
      </c>
      <c r="C14" s="43"/>
      <c r="D14" s="43"/>
      <c r="E14" s="43"/>
      <c r="F14" s="43"/>
      <c r="G14" s="43"/>
      <c r="H14" s="6" t="s">
        <v>4</v>
      </c>
    </row>
    <row customHeight="1" ht="35.1" r="15" spans="2:8">
      <c r="B15" s="43" t="s">
        <v>10</v>
      </c>
      <c r="C15" s="43"/>
      <c r="D15" s="43"/>
      <c r="E15" s="43"/>
      <c r="F15" s="43"/>
      <c r="G15" s="43"/>
      <c r="H15" s="6" t="s">
        <v>4</v>
      </c>
    </row>
    <row customHeight="1" ht="35.1" r="16" spans="2:8">
      <c r="B16" s="43" t="s">
        <v>11</v>
      </c>
      <c r="C16" s="43"/>
      <c r="D16" s="43"/>
      <c r="E16" s="43"/>
      <c r="F16" s="43"/>
      <c r="G16" s="43"/>
      <c r="H16" s="6" t="s">
        <v>4</v>
      </c>
    </row>
    <row customHeight="1" ht="35.1" r="17" spans="2:8">
      <c r="B17" s="43" t="s">
        <v>12</v>
      </c>
      <c r="C17" s="43"/>
      <c r="D17" s="43"/>
      <c r="E17" s="43"/>
      <c r="F17" s="43"/>
      <c r="G17" s="43"/>
      <c r="H17" s="6" t="s">
        <v>4</v>
      </c>
    </row>
    <row customHeight="1" ht="35.1" r="18" spans="2:8">
      <c r="B18" s="43" t="s">
        <v>13</v>
      </c>
      <c r="C18" s="43"/>
      <c r="D18" s="43"/>
      <c r="E18" s="43"/>
      <c r="F18" s="43"/>
      <c r="G18" s="43"/>
      <c r="H18" s="6" t="s">
        <v>4</v>
      </c>
    </row>
    <row ht="15.75" r="19" spans="2:8" thickBot="1">
      <c r="B19" s="47" t="s">
        <v>14</v>
      </c>
      <c r="C19" s="47"/>
      <c r="D19" s="47"/>
      <c r="E19" s="47"/>
      <c r="F19" s="47"/>
      <c r="G19" s="47"/>
      <c r="H19" s="48"/>
    </row>
    <row customHeight="1" ht="35.1" r="20" spans="2:8">
      <c r="B20" s="43" t="s">
        <v>15</v>
      </c>
      <c r="C20" s="43"/>
      <c r="D20" s="43"/>
      <c r="E20" s="43"/>
      <c r="F20" s="43"/>
      <c r="G20" s="43"/>
      <c r="H20" s="6" t="s">
        <v>4</v>
      </c>
    </row>
    <row customHeight="1" ht="35.1" r="21" spans="2:8">
      <c r="B21" s="43" t="s">
        <v>16</v>
      </c>
      <c r="C21" s="43"/>
      <c r="D21" s="43"/>
      <c r="E21" s="43"/>
      <c r="F21" s="43"/>
      <c r="G21" s="43"/>
      <c r="H21" s="6" t="s">
        <v>4</v>
      </c>
    </row>
    <row customHeight="1" ht="35.1" r="22" spans="2:8">
      <c r="B22" s="43" t="s">
        <v>17</v>
      </c>
      <c r="C22" s="43"/>
      <c r="D22" s="43"/>
      <c r="E22" s="43"/>
      <c r="F22" s="43"/>
      <c r="G22" s="43"/>
      <c r="H22" s="6" t="s">
        <v>4</v>
      </c>
    </row>
    <row r="24" spans="2:8">
      <c r="G24" s="70" t="s">
        <v>18</v>
      </c>
      <c r="H24" s="70"/>
    </row>
    <row r="25" spans="2:8">
      <c r="G25" s="70"/>
      <c r="H25" s="70"/>
    </row>
  </sheetData>
  <mergeCells count="14">
    <mergeCell ref="B21:G21"/>
    <mergeCell ref="B22:G22"/>
    <mergeCell ref="G24:H25"/>
    <mergeCell ref="B15:G15"/>
    <mergeCell ref="B16:G16"/>
    <mergeCell ref="B17:G17"/>
    <mergeCell ref="B18:G18"/>
    <mergeCell ref="B19:H19"/>
    <mergeCell ref="B20:G20"/>
    <mergeCell ref="B14:G14"/>
    <mergeCell ref="C2:H5"/>
    <mergeCell ref="B8:H8"/>
    <mergeCell ref="B9:H11"/>
    <mergeCell ref="B13:G13"/>
  </mergeCells>
  <hyperlinks>
    <hyperlink display="Další sekce" location="'SEKCE_2 (I)'!A1" ref="G24:H25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OpenPage</vt:lpstr>
      <vt:lpstr>SEKCE_1</vt:lpstr>
      <vt:lpstr>SEKCE_2</vt:lpstr>
      <vt:lpstr>SEKCE_3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2014-07-21T19:00:54Z</dcterms:created>
  <cp:lastPrinted>2014-08-06T09:49:56Z</cp:lastPrinted>
  <dcterms:modified xsi:type="dcterms:W3CDTF">2014-08-07T16:22:12Z</dcterms:modified>
</cp:coreProperties>
</file>