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001"/>
  <workbookPr/>
  <mc:AlternateContent>
    <mc:Choice Requires="x15">
      <x15ac:absPath xmlns:x15ac="http://schemas.microsoft.com/office/spreadsheetml/2010/11/ac" url="C:\Users\42072\Desktop\Pro Žanet od Marti\Výběrové řízení\OHK - 2020 - 097\Přílohy\"/>
    </mc:Choice>
  </mc:AlternateContent>
  <xr:revisionPtr documentId="13_ncr:1_{5E8890E9-2FB1-4927-AF0F-437F32F21D6B}" revIDLastSave="0" xr10:uidLastSave="{00000000-0000-0000-0000-000000000000}" xr6:coauthVersionLast="45" xr6:coauthVersionMax="45"/>
  <workbookProtection lockStructure="1" workbookAlgorithmName="SHA-512" workbookHashValue="nV4yodQ9T49rZFLcfyttdPoEv6xxQzupQE6r//vE0f0BReNSznDoJyvROoA5V5YIoqxcm3JW6tZ24sHaTV1UJQ==" workbookSaltValue="vNg45fyk6+0O6nH2rbUHIQ==" workbookSpinCount="100000"/>
  <bookViews>
    <workbookView windowHeight="12576" windowWidth="23256" xWindow="-108" xr2:uid="{00000000-000D-0000-FFFF-FFFF00000000}" yWindow="-108"/>
  </bookViews>
  <sheets>
    <sheet name=" CENOVÁ NABÍDKA" r:id="rId1" sheetId="1"/>
    <sheet name="List2" r:id="rId2" sheetId="2"/>
  </sheets>
  <definedNames>
    <definedName localSheetId="0" name="_Hlk45799842">' CENOVÁ NABÍDKA'!#REF!</definedName>
  </definedName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F20"/>
  <c i="1" r="F21"/>
  <c i="1" r="F22"/>
  <c i="1" r="F23"/>
  <c i="1" r="F24"/>
  <c i="1" r="F25"/>
  <c i="1" r="F26"/>
  <c i="1" r="F27"/>
  <c i="1" r="F28"/>
  <c i="1" r="F29"/>
  <c i="1" r="F30"/>
  <c i="1" r="F31"/>
  <c i="1" r="F32"/>
  <c i="1" r="F33"/>
  <c i="1" r="F34"/>
  <c i="1" r="F35"/>
  <c i="1" r="F36"/>
  <c i="1" r="F37"/>
  <c i="1" r="F38"/>
  <c i="1" r="F39"/>
  <c i="1" r="F40"/>
  <c i="1" r="F41"/>
  <c i="1" r="F42"/>
  <c i="1" r="F43"/>
  <c i="1" r="F44"/>
  <c i="1" r="F45"/>
  <c i="1" r="F46"/>
  <c i="1" r="F47"/>
  <c i="1" r="F48"/>
  <c i="1" r="F49"/>
  <c i="1" r="F50"/>
  <c i="1" r="F51"/>
  <c i="1" r="F52"/>
  <c i="1" r="F53"/>
  <c i="1" r="F54"/>
  <c i="1" r="F55"/>
  <c i="1" r="F56"/>
  <c i="1" r="F57"/>
  <c i="1" r="F58"/>
  <c i="1" r="F59"/>
  <c i="1" r="F60"/>
  <c i="1" r="F61"/>
  <c i="1" r="F62"/>
  <c i="1" r="F63"/>
  <c i="1" r="F19"/>
  <c i="1" r="F5"/>
  <c i="1" r="F6"/>
  <c i="1" r="F7"/>
  <c i="1" r="F8"/>
  <c i="1" r="F9"/>
  <c i="1" r="F10"/>
  <c i="1" r="F4"/>
  <c i="1" r="F95"/>
  <c i="1" r="F96"/>
  <c i="1" r="F97"/>
  <c i="1" r="F98"/>
  <c i="1" r="F99"/>
  <c i="1" r="F100"/>
  <c i="1" r="F101"/>
  <c i="1" r="F102"/>
  <c i="1" r="F103"/>
  <c i="1" r="F94" s="1"/>
  <c i="1" r="F104"/>
  <c i="1" r="F105"/>
  <c i="1" r="F106"/>
  <c i="1" r="F107"/>
  <c i="1" r="F108"/>
  <c i="1" r="F109"/>
  <c i="1" r="F110"/>
  <c i="1" l="1" r="F11"/>
  <c i="1" r="F3"/>
  <c i="1" l="1" r="F65"/>
  <c i="1" r="F12"/>
  <c i="1" r="F13"/>
  <c i="1" r="F14"/>
  <c i="1" r="F15"/>
  <c i="1" r="F16"/>
  <c i="1" r="F17"/>
  <c i="1" r="F18"/>
  <c i="1" r="F66"/>
  <c i="1" r="F67"/>
  <c i="1" r="F68"/>
  <c i="1" r="F69"/>
  <c i="1" r="F70"/>
  <c i="1" r="F71"/>
  <c i="1" r="F77"/>
  <c i="1" r="F78"/>
  <c i="1" r="F79"/>
  <c i="1" r="F80"/>
  <c i="1" r="F81"/>
  <c i="1" r="F82"/>
  <c i="1" r="F83"/>
  <c i="1" r="F84"/>
  <c i="1" r="F85"/>
  <c i="1" r="F86"/>
  <c i="1" r="F87"/>
  <c i="1" r="F88"/>
  <c i="1" r="F89"/>
  <c i="1" r="F90"/>
  <c i="1" r="F91"/>
  <c i="1" r="F92"/>
  <c i="1" r="F93"/>
  <c i="1" l="1" r="F64"/>
  <c i="1" r="F123" s="1"/>
  <c i="2" r="F158"/>
  <c i="2" r="F156" s="1"/>
  <c i="2" r="G156" s="1"/>
  <c i="2" r="F157"/>
  <c i="2" r="C156"/>
  <c i="2" r="F155"/>
  <c i="2" r="F154"/>
  <c i="2" r="F153"/>
  <c i="2" r="F152"/>
  <c i="2" r="F151"/>
  <c i="2" r="F150"/>
  <c i="2" r="F149"/>
  <c i="2" r="F148"/>
  <c i="2" r="F147"/>
  <c i="2" r="F146"/>
  <c i="2" r="F145"/>
  <c i="2" r="F144"/>
  <c i="2" r="F143"/>
  <c i="2" r="F142"/>
  <c i="2" r="F141"/>
  <c i="2" r="F140"/>
  <c i="2" r="F139"/>
  <c i="2" r="F138"/>
  <c i="2" r="F137"/>
  <c i="2" r="F136"/>
  <c i="2" r="F135"/>
  <c i="2" r="F134"/>
  <c i="2" r="F133"/>
  <c i="2" r="F132"/>
  <c i="2" r="F131"/>
  <c i="2" r="F130"/>
  <c i="2" r="F129"/>
  <c i="2" r="F128"/>
  <c i="2" r="F127"/>
  <c i="2" r="F126"/>
  <c i="2" r="F125"/>
  <c i="2" r="F124"/>
  <c i="2" r="F123"/>
  <c i="2" r="F122"/>
  <c i="2" r="F121"/>
  <c i="2" r="F120"/>
  <c i="2" r="F119"/>
  <c i="2" r="F118"/>
  <c i="2" r="F117"/>
  <c i="2" r="F116"/>
  <c i="2" r="F114"/>
  <c i="2" r="F113"/>
  <c i="2" r="F112"/>
  <c i="2" r="F111"/>
  <c i="2" r="I110"/>
  <c i="2" r="F110"/>
  <c i="2" r="G110" s="1"/>
  <c i="2" r="F109"/>
  <c i="2" r="F108"/>
  <c i="2" r="F107"/>
  <c i="2" r="F106"/>
  <c i="2" r="F105"/>
  <c i="2" r="F104"/>
  <c i="2" r="F103"/>
  <c i="2" r="F102"/>
  <c i="2" r="F101"/>
  <c i="2" r="F100"/>
  <c i="2" r="F99"/>
  <c i="2" r="F98"/>
  <c i="2" r="F97"/>
  <c i="2" r="F96"/>
  <c i="2" r="F95"/>
  <c i="2" r="F94"/>
  <c i="2" r="F93"/>
  <c i="2" r="F92"/>
  <c i="2" r="F91"/>
  <c i="2" r="F90"/>
  <c i="2" r="F89"/>
  <c i="2" r="F88" s="1"/>
  <c i="2" r="G88" s="1"/>
  <c i="2" r="I88"/>
  <c i="2" r="F87"/>
  <c i="2" r="F86"/>
  <c i="2" r="F85"/>
  <c i="2" r="F84"/>
  <c i="2" r="F83"/>
  <c i="2" r="F82"/>
  <c i="2" r="F81"/>
  <c i="2" r="F80"/>
  <c i="2" r="F79"/>
  <c i="2" r="F78"/>
  <c i="2" r="F77"/>
  <c i="2" r="F76"/>
  <c i="2" r="F75" s="1"/>
  <c i="2" r="G75" s="1"/>
  <c i="2" r="C75"/>
  <c i="2" r="B74"/>
  <c i="2" r="F74" s="1"/>
  <c i="2" r="B73"/>
  <c i="2" r="F73" s="1"/>
  <c i="2" r="B72"/>
  <c i="2" r="F72" s="1"/>
  <c i="2" r="F71" s="1"/>
  <c i="2" r="G71" s="1"/>
  <c i="2" r="C71"/>
  <c i="2" r="F70"/>
  <c i="2" r="F69"/>
  <c i="2" r="I68"/>
  <c i="2" r="F68"/>
  <c i="2" r="F67"/>
  <c i="2" r="F65"/>
  <c i="2" r="F64"/>
  <c i="2" r="F63"/>
  <c i="2" r="F62"/>
  <c i="2" r="F61"/>
  <c i="2" r="F60"/>
  <c i="2" r="F59"/>
  <c i="2" r="F58"/>
  <c i="2" r="F57"/>
  <c i="2" r="F56"/>
  <c i="2" r="F55"/>
  <c i="2" r="F54"/>
  <c i="2" r="F53"/>
  <c i="2" r="I52"/>
  <c i="2" r="I34" s="1"/>
  <c i="2" r="F52"/>
  <c i="2" r="F51"/>
  <c i="2" r="F50"/>
  <c i="2" r="F49"/>
  <c i="2" r="F48"/>
  <c i="2" r="F47"/>
  <c i="2" r="F46"/>
  <c i="2" r="F45"/>
  <c i="2" r="F44"/>
  <c i="2" r="F43"/>
  <c i="2" r="F42"/>
  <c i="2" r="F41"/>
  <c i="2" r="F40"/>
  <c i="2" r="F39"/>
  <c i="2" r="F38"/>
  <c i="2" r="F37"/>
  <c i="2" r="F36"/>
  <c i="2" r="F35"/>
  <c i="2" r="F34" s="1"/>
  <c i="2" r="G34" s="1"/>
  <c i="2" r="F33"/>
  <c i="2" r="F32"/>
  <c i="2" r="F31"/>
  <c i="2" r="F28"/>
  <c i="2" r="F27"/>
  <c i="2" r="F26"/>
  <c i="2" r="F25"/>
  <c i="2" r="F24"/>
  <c i="2" r="F23"/>
  <c i="2" r="F22"/>
  <c i="2" r="F21"/>
  <c i="2" r="F20"/>
  <c i="2" r="F19"/>
  <c i="2" r="F18"/>
  <c i="2" r="F17"/>
  <c i="2" r="F16"/>
  <c i="2" r="F15"/>
  <c i="2" r="F14"/>
  <c i="2" r="I13"/>
  <c i="2" r="F13"/>
  <c i="2" r="F12"/>
  <c i="2" r="F11"/>
  <c i="2" r="F10"/>
  <c i="2" r="F9"/>
  <c i="2" r="F8"/>
  <c i="2" r="F7"/>
  <c i="2" r="I6"/>
  <c i="2" r="F6"/>
  <c i="2" r="F5" s="1"/>
  <c i="2" r="I5"/>
  <c i="2" l="1" r="I4"/>
  <c i="2" r="G5"/>
  <c i="2" r="F4"/>
  <c i="2" r="H4" s="1"/>
  <c i="1" l="1" r="B73"/>
  <c i="1" r="F73" s="1"/>
  <c i="1" r="B74"/>
  <c i="1" r="F74" s="1"/>
  <c i="1" r="B75"/>
  <c i="1" r="F75" s="1"/>
  <c i="1" r="C72"/>
  <c i="1" r="F72" s="1"/>
  <c i="1" r="C76"/>
  <c i="1" r="F76" s="1"/>
</calcChain>
</file>

<file path=xl/sharedStrings.xml><?xml version="1.0" encoding="utf-8"?>
<sst xmlns="http://schemas.openxmlformats.org/spreadsheetml/2006/main" count="271" uniqueCount="188">
  <si>
    <t>Počet hodin / rok</t>
  </si>
  <si>
    <t>Počet školených osob</t>
  </si>
  <si>
    <t>Způsobilé výdaje  za osobohodinu (Kč)</t>
  </si>
  <si>
    <t>Způsobilé výdaje celkem</t>
  </si>
  <si>
    <t>Dotace 85%</t>
  </si>
  <si>
    <t>DOTACE CELKEM</t>
  </si>
  <si>
    <t>OBECNÉ IT</t>
  </si>
  <si>
    <t xml:space="preserve">Linux základní kurz </t>
  </si>
  <si>
    <t xml:space="preserve">Windows 8 </t>
  </si>
  <si>
    <t xml:space="preserve">AutoCAD 3D </t>
  </si>
  <si>
    <t xml:space="preserve">CorelDraw </t>
  </si>
  <si>
    <t xml:space="preserve">GIMP </t>
  </si>
  <si>
    <t xml:space="preserve">PhotoShop </t>
  </si>
  <si>
    <t xml:space="preserve">Helios orange </t>
  </si>
  <si>
    <t xml:space="preserve">Helios green </t>
  </si>
  <si>
    <t xml:space="preserve">Microsoft dynamics AX </t>
  </si>
  <si>
    <t xml:space="preserve">Microsoft dynamics AX - financials I. </t>
  </si>
  <si>
    <t xml:space="preserve">Pohoda </t>
  </si>
  <si>
    <t>MĚKKÉ A MANAŽERSKÉ DOVEDNOSTI</t>
  </si>
  <si>
    <t xml:space="preserve">Vyjednávání a argumentace </t>
  </si>
  <si>
    <t xml:space="preserve">Asertivní jednání </t>
  </si>
  <si>
    <t xml:space="preserve">Efektivní komunikace </t>
  </si>
  <si>
    <t xml:space="preserve">Emoční inteligence </t>
  </si>
  <si>
    <t xml:space="preserve">Firemní kultura </t>
  </si>
  <si>
    <t xml:space="preserve">Hodnocení zaměstnanců </t>
  </si>
  <si>
    <t xml:space="preserve">Jednání a vyjednávání </t>
  </si>
  <si>
    <t xml:space="preserve">Komunikace v obtížných situacích </t>
  </si>
  <si>
    <t xml:space="preserve">Konfliktní situace </t>
  </si>
  <si>
    <t xml:space="preserve">Vedení a koučink zaměstnanců </t>
  </si>
  <si>
    <t xml:space="preserve">Management (řízení) změn </t>
  </si>
  <si>
    <t xml:space="preserve">Motivace zaměstnanců </t>
  </si>
  <si>
    <t xml:space="preserve">Obchodní dovednosti </t>
  </si>
  <si>
    <t xml:space="preserve">Postupy výběru zaměstnanců </t>
  </si>
  <si>
    <t xml:space="preserve">Prezentační dovednosti </t>
  </si>
  <si>
    <t xml:space="preserve">Rétorika </t>
  </si>
  <si>
    <t xml:space="preserve">Stres a jeho odstraňování </t>
  </si>
  <si>
    <t xml:space="preserve">Time management </t>
  </si>
  <si>
    <t xml:space="preserve">IMAGE obchodníka </t>
  </si>
  <si>
    <t xml:space="preserve">Kompetentní manažer </t>
  </si>
  <si>
    <t xml:space="preserve">Kreativní metody v řízení </t>
  </si>
  <si>
    <t xml:space="preserve">Marketingový a komunikační mix </t>
  </si>
  <si>
    <t xml:space="preserve">Nátlakové metody - jak se bránit </t>
  </si>
  <si>
    <t xml:space="preserve">Obchodní jednání </t>
  </si>
  <si>
    <t xml:space="preserve">Osobnostní typologie zákazníka </t>
  </si>
  <si>
    <t xml:space="preserve">Pokročilé vyjednávací techniky </t>
  </si>
  <si>
    <t xml:space="preserve">Psychologie v obchodě </t>
  </si>
  <si>
    <t xml:space="preserve">Snižování nákladů </t>
  </si>
  <si>
    <t xml:space="preserve">Strategické myšlení, plánování, rozhodování a řízení </t>
  </si>
  <si>
    <t xml:space="preserve">Týmová spolupráce </t>
  </si>
  <si>
    <t xml:space="preserve">Vnitrofiremní komunikace </t>
  </si>
  <si>
    <t xml:space="preserve">Zvyšování efektivity procesů </t>
  </si>
  <si>
    <t xml:space="preserve">Zvyšování výkonnosti </t>
  </si>
  <si>
    <t xml:space="preserve">Projektové řízení </t>
  </si>
  <si>
    <t xml:space="preserve">Štíhlá výroba (konkrétní systémy) </t>
  </si>
  <si>
    <t xml:space="preserve">Koučink </t>
  </si>
  <si>
    <t>JAZYKOVÉ VZDĚLÁVÁNÍ</t>
  </si>
  <si>
    <t>Anglický jazyk</t>
  </si>
  <si>
    <t>Německý jazyk</t>
  </si>
  <si>
    <t>další</t>
  </si>
  <si>
    <t>SPECIALIZOVANÉ IT</t>
  </si>
  <si>
    <t xml:space="preserve">XML </t>
  </si>
  <si>
    <t xml:space="preserve">Java </t>
  </si>
  <si>
    <t xml:space="preserve">C# </t>
  </si>
  <si>
    <t xml:space="preserve">C++ </t>
  </si>
  <si>
    <t xml:space="preserve">Python </t>
  </si>
  <si>
    <t xml:space="preserve">Perl </t>
  </si>
  <si>
    <t xml:space="preserve">SQL </t>
  </si>
  <si>
    <t xml:space="preserve">MySQL </t>
  </si>
  <si>
    <t xml:space="preserve">Zabezpečení webových aplikací </t>
  </si>
  <si>
    <t xml:space="preserve">Windows server  - instalace a konfigurace </t>
  </si>
  <si>
    <t xml:space="preserve">Windows server  - správa serveru </t>
  </si>
  <si>
    <t xml:space="preserve">MS SQL Server  </t>
  </si>
  <si>
    <t>ÚČETNÍ, EKONOMICKÉ A PRÁVNÍ KURZY</t>
  </si>
  <si>
    <t xml:space="preserve">Fakturace, doklady </t>
  </si>
  <si>
    <t xml:space="preserve">Novinky v daních a účetnictví </t>
  </si>
  <si>
    <t xml:space="preserve">Účtování v cizí měně </t>
  </si>
  <si>
    <t xml:space="preserve">Daň z přidané hodnoty </t>
  </si>
  <si>
    <t xml:space="preserve">Daně z příjmu právnických osob </t>
  </si>
  <si>
    <t xml:space="preserve">Daně z příjmu fyzických osob </t>
  </si>
  <si>
    <t xml:space="preserve">Účetní závěrka </t>
  </si>
  <si>
    <t xml:space="preserve">Mzdové účetnictví </t>
  </si>
  <si>
    <t xml:space="preserve">Cestovní náhrady </t>
  </si>
  <si>
    <t xml:space="preserve">Hmotný a nehmotný majetek </t>
  </si>
  <si>
    <t xml:space="preserve">Pohledávky </t>
  </si>
  <si>
    <t xml:space="preserve">Ekonomické minimum/základy </t>
  </si>
  <si>
    <t xml:space="preserve">Cash flow </t>
  </si>
  <si>
    <t xml:space="preserve">Finanční řízení </t>
  </si>
  <si>
    <t xml:space="preserve">Kalkulace nákladů </t>
  </si>
  <si>
    <t xml:space="preserve">Incoterms </t>
  </si>
  <si>
    <t xml:space="preserve">Právní minimum </t>
  </si>
  <si>
    <t xml:space="preserve">Veřejné zakázky </t>
  </si>
  <si>
    <t xml:space="preserve">Smluvní vztahy </t>
  </si>
  <si>
    <t xml:space="preserve">Insolvenční řízení </t>
  </si>
  <si>
    <t xml:space="preserve">Svařování – zaškolení pracovníků </t>
  </si>
  <si>
    <t xml:space="preserve">Svařování – základní kurzy </t>
  </si>
  <si>
    <t xml:space="preserve">Svařování kurzy dle platné normy </t>
  </si>
  <si>
    <t xml:space="preserve">Obsluha motorové řetězové pily a křovinořezu </t>
  </si>
  <si>
    <t xml:space="preserve">Periodické přezkoušení dle normy </t>
  </si>
  <si>
    <t>???</t>
  </si>
  <si>
    <t xml:space="preserve">Obsluha manipulačních vozíků </t>
  </si>
  <si>
    <t xml:space="preserve">Vazač břemen </t>
  </si>
  <si>
    <t xml:space="preserve">Výškové práce </t>
  </si>
  <si>
    <t xml:space="preserve">Obsluha pracovních plošin </t>
  </si>
  <si>
    <t xml:space="preserve">Obsluha tlakových nádob stabilních </t>
  </si>
  <si>
    <t xml:space="preserve">Lešenáři </t>
  </si>
  <si>
    <t xml:space="preserve">Základní kurz obsluhy stavebních strojů </t>
  </si>
  <si>
    <t xml:space="preserve">Odborná způsobilost v elektrotechnice dle vyhlášky č. 50/1978 </t>
  </si>
  <si>
    <t xml:space="preserve">Obsluha hydraulické ruky </t>
  </si>
  <si>
    <t xml:space="preserve">Obsluha lesnických kolových traktorů </t>
  </si>
  <si>
    <t xml:space="preserve">Užívání expanzivních přístrojů pro vstřelování </t>
  </si>
  <si>
    <t>ČSN EN 13480-4</t>
  </si>
  <si>
    <t>Utahování přírubových spojů</t>
  </si>
  <si>
    <t xml:space="preserve">Obsluha CNC obráběcích strojů </t>
  </si>
  <si>
    <t>Lepení sklolaminátového potrubí</t>
  </si>
  <si>
    <t xml:space="preserve">Řidičské oprávnění skupiny B </t>
  </si>
  <si>
    <t xml:space="preserve">Řidičské oprávnění skupiny C (rozšíření z B na C) </t>
  </si>
  <si>
    <t xml:space="preserve">Řidičské oprávnění skupiny D (rozšíření z C na D) </t>
  </si>
  <si>
    <t xml:space="preserve">Řidičské oprávnění skupiny T </t>
  </si>
  <si>
    <t xml:space="preserve">Vstřikování plastů </t>
  </si>
  <si>
    <t xml:space="preserve">Stavební truhlář </t>
  </si>
  <si>
    <t xml:space="preserve">Truhlář nábytkář </t>
  </si>
  <si>
    <t xml:space="preserve">Lakýrník natěrač </t>
  </si>
  <si>
    <t xml:space="preserve">Opakovací školení obsluhy manipulačních vozíků </t>
  </si>
  <si>
    <t xml:space="preserve">Opakovací školení Vazači </t>
  </si>
  <si>
    <t xml:space="preserve">Opakovací školení odborné způsobilosti v elektrotechnice dle vyhlášky č. 50/1978 Sb. </t>
  </si>
  <si>
    <t xml:space="preserve">Opakovací školení obsluhy expanzních přístrojů - Vstřelovači </t>
  </si>
  <si>
    <t xml:space="preserve">Opakovací školení obsluhy pracovních plošin </t>
  </si>
  <si>
    <t xml:space="preserve"> </t>
  </si>
  <si>
    <t xml:space="preserve">Opakovací školení na obsluhu motorových pil a křovinořezů </t>
  </si>
  <si>
    <t xml:space="preserve">Opakovací školení obsluhy stavebních strojů </t>
  </si>
  <si>
    <t xml:space="preserve">Opakovací školení obsluhy hydraulických ruk </t>
  </si>
  <si>
    <t>Opakovací školení lešenářů</t>
  </si>
  <si>
    <t>Užívání expanzních přístrojů pro vstřelování</t>
  </si>
  <si>
    <t>Gastronomické kursy</t>
  </si>
  <si>
    <t xml:space="preserve">Trenérské kurzy </t>
  </si>
  <si>
    <t xml:space="preserve">Masérský kurz </t>
  </si>
  <si>
    <t xml:space="preserve">Výživový poradce </t>
  </si>
  <si>
    <t>Sanitář</t>
  </si>
  <si>
    <t xml:space="preserve">Zdravotník zotavovacích akcí </t>
  </si>
  <si>
    <t>INTERNÍ LEKTOR</t>
  </si>
  <si>
    <r>
      <t xml:space="preserve">Počet pracovníků žadatele (fyzických osob) ke dni </t>
    </r>
    <r>
      <rPr>
        <b/>
        <sz val="11"/>
        <color theme="4" tint="-0.499984740745262"/>
        <rFont val="Calibri"/>
        <family val="2"/>
        <charset val="238"/>
        <scheme val="minor"/>
      </rPr>
      <t>15.3.2019</t>
    </r>
  </si>
  <si>
    <t>započítavají se pracovníci pracující u žadatele na základě pracovní smlouvy,DPČ, DPP, smlouvy o výkonu funkce či rozhodnutí o přijetí do služebního poměru a to vč. pracovníků na mateřské a rodičovské dovolené</t>
  </si>
  <si>
    <t>Počet školených zaměstnanců</t>
  </si>
  <si>
    <t>ideálně 63% z výše uvedeného</t>
  </si>
  <si>
    <t>Z toho počet zaměstannců 55 let a více</t>
  </si>
  <si>
    <t>ideálně 25% z výše uvedeného</t>
  </si>
  <si>
    <t>ZV: ideálně od 25 do 65 tis. Kč ZV za 1 školeného zaměstnance:</t>
  </si>
  <si>
    <t>cena za kurz</t>
  </si>
  <si>
    <t>Kurzy</t>
  </si>
  <si>
    <t>Stressmanagement</t>
  </si>
  <si>
    <t>Manažerské dovednosti aneb jak vést a motivovat lidi k vyšším výkonům</t>
  </si>
  <si>
    <t>Silná firemní kultura a zlepšování výkonu firmy</t>
  </si>
  <si>
    <t>Asertivita, způsob jednání a zvládání konfliktních situací</t>
  </si>
  <si>
    <t>Prezentační dovednosti</t>
  </si>
  <si>
    <t>Jednání se zákazníkem</t>
  </si>
  <si>
    <t>Efektivní leadership</t>
  </si>
  <si>
    <t xml:space="preserve">Angličtina - mírně pokročilí </t>
  </si>
  <si>
    <t>Angličtina - mírně pokročilí  - obchodní AJ</t>
  </si>
  <si>
    <t>Angličtina - začátečníci</t>
  </si>
  <si>
    <t>Angličtina - pokročilí - finanční AJ</t>
  </si>
  <si>
    <t xml:space="preserve">Angličtina – pokročilí </t>
  </si>
  <si>
    <t xml:space="preserve">Angličtina - středně pokročilí </t>
  </si>
  <si>
    <t xml:space="preserve">Angličtina –  pokročilí  - finanční AJ </t>
  </si>
  <si>
    <t>Angličtina – mírně pokročilí</t>
  </si>
  <si>
    <t>Angličtina - středně pokročilí - obchodní AJ</t>
  </si>
  <si>
    <t>Angličtina – středně pokročilí - obchodní AJ</t>
  </si>
  <si>
    <t>Angličtina – pokročilí - obchodní AJ</t>
  </si>
  <si>
    <t>Angličtina –  pokročilí -konverzační kurz finanční AJ</t>
  </si>
  <si>
    <t>Smluvní vztahy</t>
  </si>
  <si>
    <t>Incoterms 2020</t>
  </si>
  <si>
    <t>Úmluva CMR o mezinárodní silniční přepravě zboží a její aplikace</t>
  </si>
  <si>
    <t>5 kurzů</t>
  </si>
  <si>
    <t xml:space="preserve">MS EXCEL - Upper – Intermediate  </t>
  </si>
  <si>
    <t>MS EXCEL - Advanced</t>
  </si>
  <si>
    <t>7 kurzů</t>
  </si>
  <si>
    <t>Počet hodin kurzu</t>
  </si>
  <si>
    <t xml:space="preserve">Jednotková cena (osobohodina) 
v Kč bez DPH
</t>
  </si>
  <si>
    <t>Celková cena v Kč bez DPH</t>
  </si>
  <si>
    <t>24 kurzů</t>
  </si>
  <si>
    <t>6 kurzů</t>
  </si>
  <si>
    <t>Stress management</t>
  </si>
  <si>
    <t>Angličtina - středně pokročilí - obchodní AJ - výuka pouze s rodilým mluvčím</t>
  </si>
  <si>
    <t>Angličtina - pokročilí - finanční AJ - výuka pouze s rodilým mluvčím</t>
  </si>
  <si>
    <t xml:space="preserve">Angličtina – pokročilí - konverzační kurz - obchodní AJ </t>
  </si>
  <si>
    <t xml:space="preserve">Němčina - pokročilí - konverzační kurz - obchodní NJ </t>
  </si>
  <si>
    <t>Angličtina –  pokročilí - obchodní AJ - výuka pouze s rodilým mluvčím</t>
  </si>
  <si>
    <t xml:space="preserve">Angličtina – pokročilí - konverzační kurz  finanční AJ </t>
  </si>
  <si>
    <t xml:space="preserve">Angličtina – pokročilí - konverzační kurz finanční AJ  - 
výuka pouze s rodilým mluvčím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</si>
</sst>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_-* #,##0\ &quot;Kč&quot;_-;\-* #,##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Palatino Linotype"/>
      <family val="1"/>
      <charset val="238"/>
    </font>
    <font>
      <b/>
      <i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borderId="0" fillId="0" fontId="0" numFmtId="0"/>
    <xf applyAlignment="0" applyBorder="0" applyFill="0" applyFont="0" applyProtection="0" borderId="0" fillId="0" fontId="7" numFmtId="164"/>
    <xf applyAlignment="0" applyBorder="0" applyFill="0" applyFont="0" applyProtection="0" borderId="0" fillId="0" fontId="7" numFmtId="44"/>
  </cellStyleXfs>
  <cellXfs count="106">
    <xf borderId="0" fillId="0" fontId="0" numFmtId="0" xfId="0"/>
    <xf applyAlignment="1" applyBorder="1" applyFill="1" applyProtection="1" borderId="2" fillId="3" fontId="0" numFmtId="0" xfId="0">
      <alignment wrapText="1"/>
      <protection locked="0"/>
    </xf>
    <xf applyBorder="1" applyFill="1" applyProtection="1" borderId="2" fillId="3" fontId="0" numFmtId="0" xfId="0">
      <protection locked="0"/>
    </xf>
    <xf applyAlignment="1" applyBorder="1" applyFill="1" applyProtection="1" borderId="2" fillId="3" fontId="0" numFmtId="0" xfId="0">
      <alignment horizontal="center"/>
      <protection locked="0"/>
    </xf>
    <xf applyAlignment="1" applyBorder="1" applyFill="1" applyFont="1" applyProtection="1" borderId="2" fillId="2" fontId="1" numFmtId="0" xfId="0">
      <alignment horizontal="center"/>
      <protection hidden="1"/>
    </xf>
    <xf applyProtection="1" borderId="0" fillId="0" fontId="0" numFmtId="0" xfId="0">
      <protection locked="0"/>
    </xf>
    <xf applyAlignment="1" applyBorder="1" applyFill="1" applyFont="1" applyProtection="1" borderId="2" fillId="2" fontId="1" numFmtId="0" xfId="0">
      <alignment wrapText="1"/>
      <protection locked="0"/>
    </xf>
    <xf applyAlignment="1" applyBorder="1" applyFill="1" applyProtection="1" borderId="2" fillId="2" fontId="0" numFmtId="0" xfId="0">
      <alignment horizontal="center"/>
      <protection locked="0"/>
    </xf>
    <xf applyAlignment="1" applyBorder="1" applyFill="1" applyNumberFormat="1" applyProtection="1" borderId="2" fillId="4" fontId="0" numFmtId="1" xfId="0">
      <alignment horizontal="center"/>
      <protection locked="0"/>
    </xf>
    <xf applyBorder="1" applyNumberFormat="1" applyProtection="1" borderId="2" fillId="0" fontId="0" numFmtId="1" xfId="0">
      <protection locked="0"/>
    </xf>
    <xf applyBorder="1" applyProtection="1" borderId="2" fillId="0" fontId="0" numFmtId="0" xfId="0">
      <protection locked="0"/>
    </xf>
    <xf applyAlignment="1" applyBorder="1" applyFill="1" applyProtection="1" borderId="2" fillId="4" fontId="0" numFmtId="0" xfId="0">
      <alignment horizontal="center"/>
      <protection locked="0"/>
    </xf>
    <xf applyAlignment="1" applyBorder="1" applyFill="1" applyFont="1" applyProtection="1" borderId="2" fillId="2" fontId="1" numFmtId="0" xfId="0">
      <alignment horizontal="center"/>
      <protection locked="0"/>
    </xf>
    <xf applyBorder="1" applyNumberFormat="1" applyProtection="1" borderId="2" fillId="0" fontId="0" numFmtId="1" xfId="0"/>
    <xf applyBorder="1" applyProtection="1" borderId="2" fillId="0" fontId="0" numFmtId="0" xfId="0"/>
    <xf applyAlignment="1" applyBorder="1" applyFill="1" applyFont="1" applyProtection="1" borderId="2" fillId="2" fontId="1" numFmtId="0" xfId="0">
      <alignment horizontal="center"/>
    </xf>
    <xf applyBorder="1" applyFill="1" applyProtection="1" borderId="2" fillId="5" fontId="0" numFmtId="0" xfId="0">
      <protection hidden="1"/>
    </xf>
    <xf applyFont="1" applyProtection="1" borderId="0" fillId="0" fontId="1" numFmtId="0" xfId="0">
      <protection locked="0"/>
    </xf>
    <xf applyBorder="1" applyFont="1" applyProtection="1" borderId="0" fillId="0" fontId="1" numFmtId="0" xfId="0">
      <protection locked="0"/>
    </xf>
    <xf applyBorder="1" applyProtection="1" borderId="0" fillId="0" fontId="0" numFmtId="0" xfId="0">
      <protection locked="0"/>
    </xf>
    <xf applyBorder="1" applyFill="1" applyProtection="1" borderId="2" fillId="0" fontId="0" numFmtId="0" xfId="0">
      <protection hidden="1"/>
    </xf>
    <xf applyAlignment="1" applyBorder="1" applyFont="1" applyProtection="1" borderId="2" fillId="0" fontId="3" numFmtId="0" xfId="0">
      <alignment wrapText="1"/>
      <protection locked="0"/>
    </xf>
    <xf applyAlignment="1" applyBorder="1" applyProtection="1" borderId="2" fillId="0" fontId="0" numFmtId="0" xfId="0">
      <alignment wrapText="1"/>
      <protection locked="0"/>
    </xf>
    <xf applyAlignment="1" applyBorder="1" applyProtection="1" borderId="2" fillId="0" fontId="0" numFmtId="0" xfId="0">
      <protection locked="0"/>
    </xf>
    <xf applyFill="1" applyFont="1" applyNumberFormat="1" applyProtection="1" borderId="0" fillId="3" fontId="1" numFmtId="165" xfId="0">
      <protection locked="0"/>
    </xf>
    <xf applyAlignment="1" applyBorder="1" applyFill="1" applyFont="1" applyProtection="1" borderId="2" fillId="2" fontId="0" numFmtId="164" xfId="1">
      <alignment horizontal="center"/>
      <protection hidden="1"/>
    </xf>
    <xf applyAlignment="1" applyBorder="1" applyFill="1" applyNumberFormat="1" applyProtection="1" borderId="2" fillId="2" fontId="0" numFmtId="42" xfId="0">
      <protection locked="0"/>
    </xf>
    <xf applyAlignment="1" applyBorder="1" applyFill="1" applyFont="1" applyNumberFormat="1" applyProtection="1" borderId="2" fillId="2" fontId="1" numFmtId="1" xfId="0">
      <alignment horizontal="center"/>
      <protection hidden="1"/>
    </xf>
    <xf applyAlignment="1" applyBorder="1" applyFont="1" applyProtection="1" borderId="3" fillId="0" fontId="4" numFmtId="0" xfId="0">
      <alignment horizontal="center" vertical="center"/>
      <protection locked="0"/>
    </xf>
    <xf applyAlignment="1" applyBorder="1" applyFont="1" applyProtection="1" borderId="2" fillId="0" fontId="3" numFmtId="0" xfId="0">
      <alignment horizontal="center" vertical="center" wrapText="1"/>
      <protection locked="0"/>
    </xf>
    <xf applyAlignment="1" applyBorder="1" applyFont="1" borderId="5" fillId="0" fontId="8" numFmtId="0" xfId="0">
      <alignment horizontal="justify" vertical="center" wrapText="1"/>
    </xf>
    <xf applyAlignment="1" applyBorder="1" applyFill="1" applyProtection="1" borderId="2" fillId="3" fontId="0" numFmtId="0" xfId="0">
      <alignment horizontal="left" vertical="top" wrapText="1"/>
      <protection locked="0"/>
    </xf>
    <xf applyAlignment="1" applyProtection="1" borderId="0" fillId="0" fontId="0" numFmtId="0" xfId="0">
      <alignment horizontal="center"/>
      <protection locked="0"/>
    </xf>
    <xf applyAlignment="1" applyBorder="1" applyNumberFormat="1" applyProtection="1" borderId="2" fillId="0" fontId="0" numFmtId="1" xfId="0">
      <alignment horizontal="center"/>
      <protection locked="0"/>
    </xf>
    <xf applyAlignment="1" applyBorder="1" applyProtection="1" borderId="2" fillId="0" fontId="0" numFmtId="0" xfId="0">
      <alignment horizontal="center"/>
      <protection locked="0"/>
    </xf>
    <xf applyAlignment="1" applyFill="1" applyFont="1" borderId="0" fillId="6" fontId="11" numFmtId="0" xfId="0">
      <alignment horizontal="center"/>
    </xf>
    <xf applyAlignment="1" applyBorder="1" applyProtection="1" borderId="3" fillId="0" fontId="0" numFmtId="0" xfId="0">
      <alignment horizontal="center"/>
      <protection locked="0"/>
    </xf>
    <xf applyBorder="1" borderId="2" fillId="0" fontId="0" numFmtId="0" xfId="0"/>
    <xf applyBorder="1" borderId="7" fillId="0" fontId="0" numFmtId="0" xfId="0"/>
    <xf applyAlignment="1" applyBorder="1" applyProtection="1" borderId="12" fillId="0" fontId="0" numFmtId="0" xfId="0">
      <alignment horizontal="center"/>
      <protection locked="0"/>
    </xf>
    <xf applyBorder="1" borderId="12" fillId="0" fontId="0" numFmtId="0" xfId="0"/>
    <xf applyAlignment="1" applyBorder="1" applyProtection="1" borderId="1" fillId="0" fontId="0" numFmtId="0" xfId="0">
      <alignment horizontal="center"/>
      <protection locked="0"/>
    </xf>
    <xf applyAlignment="1" applyBorder="1" applyFill="1" applyFont="1" applyProtection="1" borderId="7" fillId="2" fontId="1" numFmtId="0" xfId="0">
      <alignment horizontal="center"/>
    </xf>
    <xf applyBorder="1" applyFont="1" applyNumberFormat="1" applyProtection="1" borderId="2" fillId="0" fontId="0" numFmtId="166" xfId="2"/>
    <xf applyAlignment="1" applyBorder="1" applyFill="1" applyFont="1" applyNumberFormat="1" applyProtection="1" borderId="7" fillId="2" fontId="1" numFmtId="166" xfId="2">
      <alignment horizontal="center"/>
    </xf>
    <xf applyBorder="1" applyFont="1" applyNumberFormat="1" applyProtection="1" borderId="3" fillId="0" fontId="0" numFmtId="166" xfId="2"/>
    <xf applyAlignment="1" applyBorder="1" applyFill="1" applyFont="1" applyNumberFormat="1" applyProtection="1" borderId="2" fillId="2" fontId="1" numFmtId="166" xfId="2">
      <alignment horizontal="center"/>
    </xf>
    <xf applyAlignment="1" applyBorder="1" applyNumberFormat="1" applyProtection="1" borderId="2" fillId="0" fontId="0" numFmtId="1" xfId="0">
      <alignment horizontal="center"/>
    </xf>
    <xf applyAlignment="1" applyBorder="1" applyProtection="1" borderId="2" fillId="0" fontId="0" numFmtId="0" xfId="0">
      <alignment horizontal="center"/>
    </xf>
    <xf applyAlignment="1" applyBorder="1" applyProtection="1" borderId="12" fillId="0" fontId="0" numFmtId="0" xfId="0">
      <alignment horizontal="center"/>
    </xf>
    <xf applyAlignment="1" applyBorder="1" applyProtection="1" borderId="3" fillId="0" fontId="0" numFmtId="0" xfId="0">
      <alignment horizontal="center"/>
    </xf>
    <xf applyAlignment="1" applyBorder="1" applyProtection="1" borderId="1" fillId="0" fontId="0" numFmtId="0" xfId="0">
      <alignment horizontal="center"/>
    </xf>
    <xf applyAlignment="1" applyBorder="1" applyProtection="1" borderId="8" fillId="0" fontId="0" numFmtId="0" xfId="0">
      <alignment horizontal="center" vertical="center"/>
      <protection locked="0"/>
    </xf>
    <xf applyAlignment="1" applyBorder="1" applyProtection="1" borderId="10" fillId="0" fontId="0" numFmtId="0" xfId="0">
      <alignment horizontal="center" vertical="center"/>
      <protection locked="0"/>
    </xf>
    <xf applyAlignment="1" applyBorder="1" applyProtection="1" borderId="14" fillId="0" fontId="0" numFmtId="0" xfId="0">
      <alignment horizontal="center" vertical="center"/>
      <protection locked="0"/>
    </xf>
    <xf applyAlignment="1" applyBorder="1" applyProtection="1" borderId="15" fillId="0" fontId="0" numFmtId="0" xfId="0">
      <alignment horizontal="center" vertical="center"/>
      <protection locked="0"/>
    </xf>
    <xf applyAlignment="1" applyBorder="1" applyProtection="1" borderId="16" fillId="0" fontId="0" numFmtId="0" xfId="0">
      <alignment horizontal="center" vertical="center"/>
      <protection locked="0"/>
    </xf>
    <xf applyAlignment="1" applyBorder="1" applyFill="1" applyFont="1" applyProtection="1" borderId="2" fillId="6" fontId="10" numFmtId="0" xfId="0">
      <alignment horizontal="center" vertical="center" wrapText="1"/>
      <protection locked="0"/>
    </xf>
    <xf applyAlignment="1" applyBorder="1" applyFill="1" applyFont="1" applyProtection="1" borderId="2" fillId="6" fontId="11" numFmtId="0" xfId="0">
      <alignment horizontal="center" vertical="center"/>
      <protection locked="0"/>
    </xf>
    <xf applyAlignment="1" applyBorder="1" applyProtection="1" borderId="13" fillId="0" fontId="0" numFmtId="0" xfId="0">
      <alignment horizontal="center" vertical="center"/>
      <protection locked="0"/>
    </xf>
    <xf applyAlignment="1" applyBorder="1" applyFont="1" applyProtection="1" borderId="2" fillId="0" fontId="3" numFmtId="0" xfId="0">
      <alignment vertical="center" wrapText="1"/>
      <protection hidden="1"/>
    </xf>
    <xf applyAlignment="1" applyBorder="1" applyFont="1" applyProtection="1" borderId="1" fillId="0" fontId="3" numFmtId="0" xfId="0">
      <alignment horizontal="center" vertical="center" wrapText="1"/>
      <protection locked="0"/>
    </xf>
    <xf applyAlignment="1" applyBorder="1" applyFont="1" applyProtection="1" borderId="3" fillId="0" fontId="3" numFmtId="0" xfId="0">
      <alignment horizontal="center" vertical="center" wrapText="1"/>
      <protection locked="0"/>
    </xf>
    <xf applyAlignment="1" applyBorder="1" applyFont="1" borderId="4" fillId="0" fontId="8" numFmtId="0" xfId="0">
      <alignment horizontal="justify" vertical="center" wrapText="1"/>
    </xf>
    <xf applyAlignment="1" applyBorder="1" applyFont="1" borderId="5" fillId="0" fontId="8" numFmtId="0" xfId="0">
      <alignment horizontal="justify" vertical="center" wrapText="1"/>
    </xf>
    <xf applyAlignment="1" applyFont="1" applyProtection="1" borderId="0" fillId="0" fontId="6" numFmtId="0" xfId="0">
      <alignment horizontal="left" wrapText="1"/>
      <protection locked="0"/>
    </xf>
    <xf applyAlignment="1" applyBorder="1" applyFont="1" applyProtection="1" borderId="2" fillId="0" fontId="3" numFmtId="0" xfId="0">
      <alignment vertical="center" wrapText="1"/>
      <protection locked="0"/>
    </xf>
    <xf applyAlignment="1" applyBorder="1" applyProtection="1" borderId="2" fillId="0" fontId="0" numFmtId="0" xfId="0">
      <alignment vertical="center" wrapText="1"/>
      <protection locked="0"/>
    </xf>
    <xf applyAlignment="1" applyBorder="1" applyFont="1" applyProtection="1" borderId="0" fillId="0" fontId="1" numFmtId="0" xfId="0">
      <alignment horizontal="left"/>
      <protection locked="0"/>
    </xf>
    <xf applyAlignment="1" applyBorder="1" applyFont="1" applyProtection="1" borderId="1" fillId="0" fontId="2" numFmtId="0" xfId="0">
      <alignment horizontal="center" vertical="center" wrapText="1"/>
      <protection locked="0"/>
    </xf>
    <xf applyAlignment="1" applyBorder="1" applyFont="1" applyProtection="1" borderId="3" fillId="0" fontId="4" numFmtId="0" xfId="0">
      <alignment horizontal="center" vertical="center"/>
      <protection locked="0"/>
    </xf>
    <xf applyAlignment="1" applyBorder="1" applyFont="1" applyProtection="1" borderId="2" fillId="0" fontId="3" numFmtId="0" xfId="0">
      <alignment horizontal="center" vertical="center" wrapText="1"/>
      <protection locked="0"/>
    </xf>
    <xf applyAlignment="1" applyBorder="1" applyProtection="1" borderId="2" fillId="0" fontId="0" numFmtId="0" xfId="0">
      <alignment vertical="center"/>
      <protection locked="0"/>
    </xf>
    <xf applyAlignment="1" applyBorder="1" applyFill="1" applyFont="1" applyProtection="1" borderId="1" fillId="6" fontId="9" numFmtId="0" xfId="0">
      <alignment horizontal="center" vertical="center" wrapText="1"/>
    </xf>
    <xf applyAlignment="1" applyBorder="1" applyFill="1" applyFont="1" applyProtection="1" borderId="2" fillId="6" fontId="10" numFmtId="0" xfId="0">
      <alignment horizontal="center" vertical="center" wrapText="1"/>
    </xf>
    <xf applyAlignment="1" applyBorder="1" applyFill="1" applyFont="1" applyProtection="1" borderId="3" fillId="6" fontId="12" numFmtId="0" xfId="0">
      <alignment horizontal="center" vertical="center"/>
    </xf>
    <xf applyAlignment="1" applyBorder="1" applyFill="1" applyFont="1" applyProtection="1" borderId="6" fillId="2" fontId="1" numFmtId="0" xfId="0">
      <alignment wrapText="1"/>
    </xf>
    <xf applyAlignment="1" applyBorder="1" applyFill="1" applyProtection="1" borderId="7" fillId="2" fontId="0" numFmtId="0" xfId="0">
      <alignment horizontal="center"/>
    </xf>
    <xf applyAlignment="1" applyBorder="1" applyFill="1" applyProtection="1" borderId="9" fillId="6" fontId="0" numFmtId="0" xfId="0">
      <alignment wrapText="1"/>
    </xf>
    <xf applyAlignment="1" applyBorder="1" applyFill="1" applyProtection="1" borderId="9" fillId="6" fontId="0" numFmtId="0" xfId="0">
      <alignment horizontal="left" wrapText="1"/>
    </xf>
    <xf applyAlignment="1" applyBorder="1" applyFill="1" applyProtection="1" borderId="9" fillId="3" fontId="0" numFmtId="0" xfId="0">
      <alignment wrapText="1"/>
    </xf>
    <xf applyAlignment="1" applyBorder="1" applyFill="1" applyProtection="1" borderId="2" fillId="4" fontId="0" numFmtId="0" xfId="0">
      <alignment horizontal="center"/>
    </xf>
    <xf applyAlignment="1" applyBorder="1" applyFill="1" applyProtection="1" borderId="17" fillId="6" fontId="0" numFmtId="0" xfId="0">
      <alignment wrapText="1"/>
    </xf>
    <xf applyAlignment="1" applyBorder="1" applyFill="1" applyProtection="1" borderId="11" fillId="6" fontId="0" numFmtId="0" xfId="0">
      <alignment wrapText="1"/>
    </xf>
    <xf applyAlignment="1" applyBorder="1" applyFill="1" applyProtection="1" borderId="12" fillId="4" fontId="0" numFmtId="0" xfId="0">
      <alignment horizontal="center"/>
    </xf>
    <xf applyAlignment="1" applyBorder="1" applyFill="1" applyProtection="1" borderId="3" fillId="3" fontId="0" numFmtId="0" xfId="0">
      <alignment wrapText="1"/>
    </xf>
    <xf applyAlignment="1" applyBorder="1" applyFill="1" applyProtection="1" borderId="3" fillId="4" fontId="0" numFmtId="0" xfId="0">
      <alignment horizontal="center"/>
    </xf>
    <xf applyAlignment="1" applyBorder="1" applyFill="1" applyProtection="1" borderId="2" fillId="3" fontId="0" numFmtId="0" xfId="0">
      <alignment wrapText="1"/>
    </xf>
    <xf applyAlignment="1" applyBorder="1" applyFill="1" applyFont="1" applyProtection="1" borderId="2" fillId="2" fontId="1" numFmtId="0" xfId="0">
      <alignment wrapText="1"/>
    </xf>
    <xf applyAlignment="1" applyBorder="1" applyFill="1" applyProtection="1" borderId="2" fillId="2" fontId="0" numFmtId="0" xfId="0">
      <alignment horizontal="center"/>
    </xf>
    <xf applyAlignment="1" applyBorder="1" applyFill="1" applyProtection="1" borderId="1" fillId="3" fontId="0" numFmtId="0" xfId="0">
      <alignment wrapText="1"/>
    </xf>
    <xf applyAlignment="1" applyBorder="1" applyFill="1" applyProtection="1" borderId="1" fillId="4" fontId="0" numFmtId="0" xfId="0">
      <alignment horizontal="center"/>
    </xf>
    <xf applyAlignment="1" applyBorder="1" applyFill="1" applyFont="1" applyProtection="1" borderId="9" fillId="6" fontId="13" numFmtId="0" xfId="0">
      <alignment wrapText="1"/>
    </xf>
    <xf applyAlignment="1" applyBorder="1" applyFont="1" applyProtection="1" borderId="9" fillId="0" fontId="13" numFmtId="0" xfId="0">
      <alignment wrapText="1"/>
    </xf>
    <xf applyAlignment="1" applyBorder="1" applyFont="1" applyProtection="1" borderId="17" fillId="0" fontId="13" numFmtId="0" xfId="0">
      <alignment wrapText="1"/>
    </xf>
    <xf applyAlignment="1" applyBorder="1" applyFont="1" applyProtection="1" borderId="12" fillId="0" fontId="13" numFmtId="0" xfId="0">
      <alignment wrapText="1"/>
    </xf>
    <xf applyBorder="1" applyFill="1" applyProtection="1" borderId="2" fillId="3" fontId="0" numFmtId="0" xfId="0"/>
    <xf applyAlignment="1" applyBorder="1" applyFill="1" applyProtection="1" borderId="2" fillId="3" fontId="0" numFmtId="0" xfId="0">
      <alignment horizontal="center"/>
    </xf>
    <xf applyProtection="1" borderId="0" fillId="0" fontId="0" numFmtId="0" xfId="0"/>
    <xf applyAlignment="1" applyProtection="1" borderId="0" fillId="0" fontId="0" numFmtId="0" xfId="0">
      <alignment horizontal="center"/>
    </xf>
    <xf applyAlignment="1" applyBorder="1" applyFill="1" applyFont="1" applyNumberFormat="1" applyProtection="1" borderId="1" fillId="6" fontId="10" numFmtId="166" xfId="2">
      <alignment horizontal="center" vertical="center" wrapText="1"/>
    </xf>
    <xf applyAlignment="1" applyBorder="1" applyFill="1" applyFont="1" applyNumberFormat="1" applyProtection="1" borderId="3" fillId="6" fontId="10" numFmtId="166" xfId="2">
      <alignment horizontal="center" vertical="center" wrapText="1"/>
    </xf>
    <xf applyFont="1" applyNumberFormat="1" applyProtection="1" borderId="0" fillId="0" fontId="0" numFmtId="166" xfId="2"/>
    <xf applyAlignment="1" applyBorder="1" applyFill="1" applyFont="1" applyNumberFormat="1" applyProtection="1" borderId="4" fillId="6" fontId="14" numFmtId="166" xfId="2">
      <alignment horizontal="center"/>
    </xf>
    <xf applyAlignment="1" applyBorder="1" applyFill="1" applyFont="1" applyNumberFormat="1" applyProtection="1" borderId="5" fillId="6" fontId="14" numFmtId="166" xfId="2">
      <alignment horizontal="center"/>
    </xf>
    <xf applyAlignment="1" applyBorder="1" applyFill="1" applyFont="1" applyProtection="1" borderId="7" fillId="2" fontId="1" numFmtId="0" xfId="0">
      <alignment horizontal="center"/>
      <protection locked="0"/>
    </xf>
  </cellXfs>
  <cellStyles count="3">
    <cellStyle builtinId="3" name="Čárka" xfId="1"/>
    <cellStyle builtinId="4" name="Měna" xfId="2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"/>
  <sheetViews>
    <sheetView tabSelected="1" topLeftCell="A24" workbookViewId="0">
      <selection activeCell="A69" sqref="A69"/>
    </sheetView>
  </sheetViews>
  <sheetFormatPr defaultColWidth="8.88671875" defaultRowHeight="14.4" x14ac:dyDescent="0.3"/>
  <cols>
    <col min="1" max="1" customWidth="true" style="98" width="53.77734375" collapsed="false"/>
    <col min="2" max="2" customWidth="true" style="98" width="23.5546875" collapsed="false"/>
    <col min="3" max="3" customWidth="true" style="99" width="15.88671875" collapsed="false"/>
    <col min="4" max="4" customWidth="true" style="32" width="17.0" collapsed="false"/>
    <col min="5" max="5" customWidth="true" hidden="true" width="0.0" collapsed="false"/>
    <col min="6" max="6" bestFit="true" customWidth="true" style="102" width="22.5546875" collapsed="false"/>
    <col min="7" max="16384" style="5" width="8.88671875" collapsed="false"/>
  </cols>
  <sheetData>
    <row customHeight="1" ht="14.4" r="1" spans="1:7" x14ac:dyDescent="0.3">
      <c r="A1" s="73" t="s">
        <v>148</v>
      </c>
      <c r="B1" s="74" t="s">
        <v>175</v>
      </c>
      <c r="C1" s="74" t="s">
        <v>1</v>
      </c>
      <c r="D1" s="57" t="s">
        <v>176</v>
      </c>
      <c r="E1" s="35"/>
      <c r="F1" s="100" t="s">
        <v>177</v>
      </c>
    </row>
    <row customHeight="1" ht="57" r="2" spans="1:7" thickBot="1" x14ac:dyDescent="0.35">
      <c r="A2" s="75"/>
      <c r="B2" s="74"/>
      <c r="C2" s="74"/>
      <c r="D2" s="58"/>
      <c r="E2" s="35"/>
      <c r="F2" s="101"/>
    </row>
    <row customHeight="1" ht="14.4" r="3" spans="1:7" x14ac:dyDescent="0.3">
      <c r="A3" s="76" t="s">
        <v>18</v>
      </c>
      <c r="B3" s="77"/>
      <c r="C3" s="42"/>
      <c r="D3" s="105"/>
      <c r="E3" s="38"/>
      <c r="F3" s="44">
        <f>F4+F5+F6+F7+F8+F9+F10</f>
        <v>0</v>
      </c>
      <c r="G3" s="54" t="s">
        <v>174</v>
      </c>
    </row>
    <row customHeight="1" ht="14.4" r="4" spans="1:7" x14ac:dyDescent="0.3">
      <c r="A4" s="78" t="s">
        <v>33</v>
      </c>
      <c r="B4" s="47">
        <v>7</v>
      </c>
      <c r="C4" s="47">
        <v>8</v>
      </c>
      <c r="D4" s="33"/>
      <c r="E4" s="37"/>
      <c r="F4" s="43">
        <f>B4*C4*D4</f>
        <v>0</v>
      </c>
      <c r="G4" s="55"/>
    </row>
    <row customHeight="1" ht="14.4" r="5" spans="1:7" x14ac:dyDescent="0.3">
      <c r="A5" s="78" t="s">
        <v>180</v>
      </c>
      <c r="B5" s="48">
        <v>7</v>
      </c>
      <c r="C5" s="48">
        <v>8</v>
      </c>
      <c r="D5" s="34"/>
      <c r="E5" s="37"/>
      <c r="F5" s="43">
        <f ref="F5:F10" si="0" t="shared">B5*C5*D5</f>
        <v>0</v>
      </c>
      <c r="G5" s="55"/>
    </row>
    <row customHeight="1" ht="14.4" r="6" spans="1:7" x14ac:dyDescent="0.3">
      <c r="A6" s="78" t="s">
        <v>152</v>
      </c>
      <c r="B6" s="48">
        <v>14</v>
      </c>
      <c r="C6" s="48">
        <v>8</v>
      </c>
      <c r="D6" s="34"/>
      <c r="E6" s="37"/>
      <c r="F6" s="43">
        <f si="0" t="shared"/>
        <v>0</v>
      </c>
      <c r="G6" s="55"/>
    </row>
    <row customHeight="1" ht="14.4" r="7" spans="1:7" x14ac:dyDescent="0.3">
      <c r="A7" s="78" t="s">
        <v>153</v>
      </c>
      <c r="B7" s="48">
        <v>4</v>
      </c>
      <c r="C7" s="48">
        <v>10</v>
      </c>
      <c r="D7" s="34"/>
      <c r="E7" s="37"/>
      <c r="F7" s="43">
        <f si="0" t="shared"/>
        <v>0</v>
      </c>
      <c r="G7" s="55"/>
    </row>
    <row customHeight="1" ht="14.4" r="8" spans="1:7" x14ac:dyDescent="0.3">
      <c r="A8" s="78" t="s">
        <v>154</v>
      </c>
      <c r="B8" s="48">
        <v>4</v>
      </c>
      <c r="C8" s="48">
        <v>10</v>
      </c>
      <c r="D8" s="34"/>
      <c r="E8" s="37"/>
      <c r="F8" s="43">
        <f si="0" t="shared"/>
        <v>0</v>
      </c>
      <c r="G8" s="55"/>
    </row>
    <row customHeight="1" ht="14.4" r="9" spans="1:7" x14ac:dyDescent="0.3">
      <c r="A9" s="78" t="s">
        <v>155</v>
      </c>
      <c r="B9" s="48">
        <v>4</v>
      </c>
      <c r="C9" s="48">
        <v>10</v>
      </c>
      <c r="D9" s="34"/>
      <c r="E9" s="37"/>
      <c r="F9" s="43">
        <f si="0" t="shared"/>
        <v>0</v>
      </c>
      <c r="G9" s="55"/>
    </row>
    <row customHeight="1" ht="19.2" r="10" spans="1:7" thickBot="1" x14ac:dyDescent="0.35">
      <c r="A10" s="79" t="s">
        <v>152</v>
      </c>
      <c r="B10" s="48">
        <v>4</v>
      </c>
      <c r="C10" s="48">
        <v>10</v>
      </c>
      <c r="D10" s="34"/>
      <c r="E10" s="34"/>
      <c r="F10" s="43">
        <f si="0" t="shared"/>
        <v>0</v>
      </c>
      <c r="G10" s="56"/>
    </row>
    <row customHeight="1" ht="37.799999999999997" r="11" spans="1:7" x14ac:dyDescent="0.3">
      <c r="A11" s="76" t="s">
        <v>55</v>
      </c>
      <c r="B11" s="77"/>
      <c r="C11" s="42"/>
      <c r="D11" s="105"/>
      <c r="E11" s="38"/>
      <c r="F11" s="44">
        <f>F19+F24+F29+F35+F41+F45+F46+F47+F48+F49+F50+F51+F52+F53+F54+F55+F56+F57+F58+F59+F60+F61+F62+F63</f>
        <v>0</v>
      </c>
      <c r="G11" s="54" t="s">
        <v>178</v>
      </c>
    </row>
    <row customHeight="1" hidden="1" ht="14.4" r="12" spans="1:7" x14ac:dyDescent="0.3">
      <c r="A12" s="80" t="s">
        <v>19</v>
      </c>
      <c r="B12" s="81">
        <v>16</v>
      </c>
      <c r="C12" s="48"/>
      <c r="D12" s="34">
        <v>593</v>
      </c>
      <c r="E12" s="37"/>
      <c r="F12" s="43">
        <f ref="F12:F18" si="1" t="shared">B12*C12*D12</f>
        <v>0</v>
      </c>
      <c r="G12" s="55"/>
    </row>
    <row customHeight="1" hidden="1" ht="14.4" r="13" spans="1:7" x14ac:dyDescent="0.3">
      <c r="A13" s="80" t="s">
        <v>20</v>
      </c>
      <c r="B13" s="81">
        <v>16</v>
      </c>
      <c r="C13" s="48"/>
      <c r="D13" s="34">
        <v>593</v>
      </c>
      <c r="E13" s="37"/>
      <c r="F13" s="43">
        <f si="1" t="shared"/>
        <v>0</v>
      </c>
      <c r="G13" s="55"/>
    </row>
    <row customHeight="1" hidden="1" ht="14.4" r="14" spans="1:7" x14ac:dyDescent="0.3">
      <c r="A14" s="80" t="s">
        <v>21</v>
      </c>
      <c r="B14" s="81">
        <v>16</v>
      </c>
      <c r="C14" s="48"/>
      <c r="D14" s="34">
        <v>593</v>
      </c>
      <c r="E14" s="37"/>
      <c r="F14" s="43">
        <f si="1" t="shared"/>
        <v>0</v>
      </c>
      <c r="G14" s="55"/>
    </row>
    <row customHeight="1" hidden="1" ht="14.4" r="15" spans="1:7" x14ac:dyDescent="0.3">
      <c r="A15" s="80" t="s">
        <v>22</v>
      </c>
      <c r="B15" s="81">
        <v>16</v>
      </c>
      <c r="C15" s="48"/>
      <c r="D15" s="34">
        <v>593</v>
      </c>
      <c r="E15" s="37"/>
      <c r="F15" s="43">
        <f si="1" t="shared"/>
        <v>0</v>
      </c>
      <c r="G15" s="55"/>
    </row>
    <row customHeight="1" hidden="1" ht="14.4" r="16" spans="1:7" x14ac:dyDescent="0.3">
      <c r="A16" s="80" t="s">
        <v>23</v>
      </c>
      <c r="B16" s="81">
        <v>16</v>
      </c>
      <c r="C16" s="48"/>
      <c r="D16" s="34">
        <v>593</v>
      </c>
      <c r="E16" s="37"/>
      <c r="F16" s="43">
        <f si="1" t="shared"/>
        <v>0</v>
      </c>
      <c r="G16" s="55"/>
    </row>
    <row customHeight="1" hidden="1" ht="14.4" r="17" spans="1:7" x14ac:dyDescent="0.3">
      <c r="A17" s="80" t="s">
        <v>24</v>
      </c>
      <c r="B17" s="81">
        <v>16</v>
      </c>
      <c r="C17" s="48"/>
      <c r="D17" s="34">
        <v>593</v>
      </c>
      <c r="E17" s="37"/>
      <c r="F17" s="43">
        <f si="1" t="shared"/>
        <v>0</v>
      </c>
      <c r="G17" s="55"/>
    </row>
    <row customHeight="1" hidden="1" ht="14.4" r="18" spans="1:7" x14ac:dyDescent="0.3">
      <c r="A18" s="80" t="s">
        <v>25</v>
      </c>
      <c r="B18" s="81">
        <v>16</v>
      </c>
      <c r="C18" s="48"/>
      <c r="D18" s="34">
        <v>593</v>
      </c>
      <c r="E18" s="37"/>
      <c r="F18" s="43">
        <f si="1" t="shared"/>
        <v>0</v>
      </c>
      <c r="G18" s="55"/>
    </row>
    <row r="19" spans="1:7" x14ac:dyDescent="0.3">
      <c r="A19" s="78" t="s">
        <v>156</v>
      </c>
      <c r="B19" s="48">
        <v>40</v>
      </c>
      <c r="C19" s="48">
        <v>5</v>
      </c>
      <c r="D19" s="34"/>
      <c r="E19" s="37"/>
      <c r="F19" s="43">
        <f>B19*C19*D19</f>
        <v>0</v>
      </c>
      <c r="G19" s="55"/>
    </row>
    <row customHeight="1" hidden="1" ht="14.4" r="20" spans="1:7" x14ac:dyDescent="0.3">
      <c r="A20" s="78"/>
      <c r="B20" s="48"/>
      <c r="C20" s="48"/>
      <c r="D20" s="34"/>
      <c r="E20" s="37"/>
      <c r="F20" s="43">
        <f ref="F20:F63" si="2" t="shared">B20*C20*D20</f>
        <v>0</v>
      </c>
      <c r="G20" s="55"/>
    </row>
    <row customHeight="1" hidden="1" ht="14.4" r="21" spans="1:7" x14ac:dyDescent="0.3">
      <c r="A21" s="78"/>
      <c r="B21" s="48"/>
      <c r="C21" s="48"/>
      <c r="D21" s="34"/>
      <c r="E21" s="37"/>
      <c r="F21" s="43">
        <f si="2" t="shared"/>
        <v>0</v>
      </c>
      <c r="G21" s="55"/>
    </row>
    <row customHeight="1" hidden="1" ht="14.4" r="22" spans="1:7" x14ac:dyDescent="0.3">
      <c r="A22" s="78"/>
      <c r="B22" s="48"/>
      <c r="C22" s="48"/>
      <c r="D22" s="34"/>
      <c r="E22" s="37"/>
      <c r="F22" s="43">
        <f si="2" t="shared"/>
        <v>0</v>
      </c>
      <c r="G22" s="55"/>
    </row>
    <row customHeight="1" hidden="1" ht="14.4" r="23" spans="1:7" x14ac:dyDescent="0.3">
      <c r="A23" s="78"/>
      <c r="B23" s="48"/>
      <c r="C23" s="48"/>
      <c r="D23" s="34"/>
      <c r="E23" s="37"/>
      <c r="F23" s="43">
        <f si="2" t="shared"/>
        <v>0</v>
      </c>
      <c r="G23" s="55"/>
    </row>
    <row r="24" spans="1:7" x14ac:dyDescent="0.3">
      <c r="A24" s="78" t="s">
        <v>157</v>
      </c>
      <c r="B24" s="48">
        <v>40</v>
      </c>
      <c r="C24" s="48">
        <v>5</v>
      </c>
      <c r="D24" s="34"/>
      <c r="E24" s="37"/>
      <c r="F24" s="43">
        <f si="2" t="shared"/>
        <v>0</v>
      </c>
      <c r="G24" s="55"/>
    </row>
    <row customHeight="1" hidden="1" ht="14.4" r="25" spans="1:7" x14ac:dyDescent="0.3">
      <c r="A25" s="78" t="s">
        <v>157</v>
      </c>
      <c r="B25" s="48"/>
      <c r="C25" s="48"/>
      <c r="D25" s="34"/>
      <c r="E25" s="37"/>
      <c r="F25" s="43">
        <f si="2" t="shared"/>
        <v>0</v>
      </c>
      <c r="G25" s="55"/>
    </row>
    <row customHeight="1" hidden="1" ht="14.4" r="26" spans="1:7" x14ac:dyDescent="0.3">
      <c r="A26" s="78" t="s">
        <v>157</v>
      </c>
      <c r="B26" s="48"/>
      <c r="C26" s="48"/>
      <c r="D26" s="34"/>
      <c r="E26" s="37"/>
      <c r="F26" s="43">
        <f si="2" t="shared"/>
        <v>0</v>
      </c>
      <c r="G26" s="55"/>
    </row>
    <row customHeight="1" hidden="1" ht="14.4" r="27" spans="1:7" x14ac:dyDescent="0.3">
      <c r="A27" s="78" t="s">
        <v>157</v>
      </c>
      <c r="B27" s="48"/>
      <c r="C27" s="48"/>
      <c r="D27" s="34"/>
      <c r="E27" s="37"/>
      <c r="F27" s="43">
        <f si="2" t="shared"/>
        <v>0</v>
      </c>
      <c r="G27" s="55"/>
    </row>
    <row customHeight="1" hidden="1" ht="14.4" r="28" spans="1:7" x14ac:dyDescent="0.3">
      <c r="A28" s="78" t="s">
        <v>157</v>
      </c>
      <c r="B28" s="48"/>
      <c r="C28" s="48"/>
      <c r="D28" s="34"/>
      <c r="E28" s="37"/>
      <c r="F28" s="43">
        <f si="2" t="shared"/>
        <v>0</v>
      </c>
      <c r="G28" s="55"/>
    </row>
    <row r="29" spans="1:7" x14ac:dyDescent="0.3">
      <c r="A29" s="78" t="s">
        <v>157</v>
      </c>
      <c r="B29" s="48">
        <v>40</v>
      </c>
      <c r="C29" s="48">
        <v>6</v>
      </c>
      <c r="D29" s="34"/>
      <c r="E29" s="37"/>
      <c r="F29" s="43">
        <f si="2" t="shared"/>
        <v>0</v>
      </c>
      <c r="G29" s="55"/>
    </row>
    <row customHeight="1" hidden="1" ht="14.4" r="30" spans="1:7" x14ac:dyDescent="0.3">
      <c r="A30" s="78" t="s">
        <v>157</v>
      </c>
      <c r="B30" s="48"/>
      <c r="C30" s="48"/>
      <c r="D30" s="34"/>
      <c r="E30" s="37"/>
      <c r="F30" s="43">
        <f si="2" t="shared"/>
        <v>0</v>
      </c>
      <c r="G30" s="55"/>
    </row>
    <row customHeight="1" hidden="1" ht="14.4" r="31" spans="1:7" x14ac:dyDescent="0.3">
      <c r="A31" s="78" t="s">
        <v>157</v>
      </c>
      <c r="B31" s="48"/>
      <c r="C31" s="48"/>
      <c r="D31" s="34"/>
      <c r="E31" s="37"/>
      <c r="F31" s="43">
        <f si="2" t="shared"/>
        <v>0</v>
      </c>
      <c r="G31" s="55"/>
    </row>
    <row customHeight="1" hidden="1" ht="14.4" r="32" spans="1:7" x14ac:dyDescent="0.3">
      <c r="A32" s="78" t="s">
        <v>157</v>
      </c>
      <c r="B32" s="48"/>
      <c r="C32" s="48"/>
      <c r="D32" s="34"/>
      <c r="E32" s="37"/>
      <c r="F32" s="43">
        <f si="2" t="shared"/>
        <v>0</v>
      </c>
      <c r="G32" s="55"/>
    </row>
    <row customHeight="1" hidden="1" ht="14.4" r="33" spans="1:7" x14ac:dyDescent="0.3">
      <c r="A33" s="78" t="s">
        <v>157</v>
      </c>
      <c r="B33" s="48"/>
      <c r="C33" s="48"/>
      <c r="D33" s="34"/>
      <c r="E33" s="37"/>
      <c r="F33" s="43">
        <f si="2" t="shared"/>
        <v>0</v>
      </c>
      <c r="G33" s="55"/>
    </row>
    <row customHeight="1" hidden="1" ht="14.4" r="34" spans="1:7" x14ac:dyDescent="0.3">
      <c r="A34" s="78" t="s">
        <v>157</v>
      </c>
      <c r="B34" s="48"/>
      <c r="C34" s="48"/>
      <c r="D34" s="34"/>
      <c r="E34" s="37"/>
      <c r="F34" s="43">
        <f si="2" t="shared"/>
        <v>0</v>
      </c>
      <c r="G34" s="55"/>
    </row>
    <row customHeight="1" ht="14.4" r="35" spans="1:7" x14ac:dyDescent="0.3">
      <c r="A35" s="78" t="s">
        <v>157</v>
      </c>
      <c r="B35" s="48">
        <v>40</v>
      </c>
      <c r="C35" s="48">
        <v>6</v>
      </c>
      <c r="D35" s="34"/>
      <c r="E35" s="37"/>
      <c r="F35" s="43">
        <f si="2" t="shared"/>
        <v>0</v>
      </c>
      <c r="G35" s="55"/>
    </row>
    <row customHeight="1" hidden="1" ht="14.4" r="36" spans="1:7" x14ac:dyDescent="0.3">
      <c r="A36" s="78"/>
      <c r="B36" s="48"/>
      <c r="C36" s="48"/>
      <c r="D36" s="34"/>
      <c r="E36" s="37"/>
      <c r="F36" s="43">
        <f si="2" t="shared"/>
        <v>0</v>
      </c>
      <c r="G36" s="55"/>
    </row>
    <row customHeight="1" hidden="1" ht="14.4" r="37" spans="1:7" x14ac:dyDescent="0.3">
      <c r="A37" s="78"/>
      <c r="B37" s="48"/>
      <c r="C37" s="48"/>
      <c r="D37" s="34"/>
      <c r="E37" s="37"/>
      <c r="F37" s="43">
        <f si="2" t="shared"/>
        <v>0</v>
      </c>
      <c r="G37" s="55"/>
    </row>
    <row customHeight="1" hidden="1" ht="14.4" r="38" spans="1:7" x14ac:dyDescent="0.3">
      <c r="A38" s="78"/>
      <c r="B38" s="48"/>
      <c r="C38" s="48"/>
      <c r="D38" s="34"/>
      <c r="E38" s="37"/>
      <c r="F38" s="43">
        <f si="2" t="shared"/>
        <v>0</v>
      </c>
      <c r="G38" s="55"/>
    </row>
    <row customHeight="1" hidden="1" ht="14.4" r="39" spans="1:7" x14ac:dyDescent="0.3">
      <c r="A39" s="78"/>
      <c r="B39" s="48"/>
      <c r="C39" s="48"/>
      <c r="D39" s="34"/>
      <c r="E39" s="37"/>
      <c r="F39" s="43">
        <f si="2" t="shared"/>
        <v>0</v>
      </c>
      <c r="G39" s="55"/>
    </row>
    <row customHeight="1" hidden="1" ht="14.4" r="40" spans="1:7" x14ac:dyDescent="0.3">
      <c r="A40" s="78"/>
      <c r="B40" s="48"/>
      <c r="C40" s="48"/>
      <c r="D40" s="34"/>
      <c r="E40" s="37"/>
      <c r="F40" s="43">
        <f si="2" t="shared"/>
        <v>0</v>
      </c>
      <c r="G40" s="55"/>
    </row>
    <row ht="28.8" r="41" spans="1:7" x14ac:dyDescent="0.3">
      <c r="A41" s="78" t="s">
        <v>181</v>
      </c>
      <c r="B41" s="48">
        <v>40</v>
      </c>
      <c r="C41" s="48">
        <v>5</v>
      </c>
      <c r="D41" s="34"/>
      <c r="E41" s="37"/>
      <c r="F41" s="43">
        <f si="2" t="shared"/>
        <v>0</v>
      </c>
      <c r="G41" s="55"/>
    </row>
    <row customHeight="1" hidden="1" ht="14.4" r="42" spans="1:7" x14ac:dyDescent="0.3">
      <c r="A42" s="78"/>
      <c r="B42" s="48"/>
      <c r="C42" s="48"/>
      <c r="D42" s="34"/>
      <c r="E42" s="37"/>
      <c r="F42" s="43">
        <f si="2" t="shared"/>
        <v>0</v>
      </c>
      <c r="G42" s="55"/>
    </row>
    <row customHeight="1" hidden="1" ht="14.4" r="43" spans="1:7" x14ac:dyDescent="0.3">
      <c r="A43" s="78"/>
      <c r="B43" s="48"/>
      <c r="C43" s="48"/>
      <c r="D43" s="34"/>
      <c r="E43" s="37"/>
      <c r="F43" s="43">
        <f si="2" t="shared"/>
        <v>0</v>
      </c>
      <c r="G43" s="55"/>
    </row>
    <row customHeight="1" hidden="1" ht="14.4" r="44" spans="1:7" x14ac:dyDescent="0.3">
      <c r="A44" s="78"/>
      <c r="B44" s="48"/>
      <c r="C44" s="48"/>
      <c r="D44" s="34"/>
      <c r="E44" s="37"/>
      <c r="F44" s="43">
        <f si="2" t="shared"/>
        <v>0</v>
      </c>
      <c r="G44" s="55"/>
    </row>
    <row r="45" spans="1:7" x14ac:dyDescent="0.3">
      <c r="A45" s="78" t="s">
        <v>158</v>
      </c>
      <c r="B45" s="48">
        <v>40</v>
      </c>
      <c r="C45" s="48">
        <v>6</v>
      </c>
      <c r="D45" s="34"/>
      <c r="E45" s="37"/>
      <c r="F45" s="43">
        <f si="2" t="shared"/>
        <v>0</v>
      </c>
      <c r="G45" s="55"/>
    </row>
    <row r="46" spans="1:7" x14ac:dyDescent="0.3">
      <c r="A46" s="78" t="s">
        <v>159</v>
      </c>
      <c r="B46" s="48">
        <v>51</v>
      </c>
      <c r="C46" s="48">
        <v>5</v>
      </c>
      <c r="D46" s="34"/>
      <c r="E46" s="37"/>
      <c r="F46" s="43">
        <f si="2" t="shared"/>
        <v>0</v>
      </c>
      <c r="G46" s="55"/>
    </row>
    <row ht="28.8" r="47" spans="1:7" x14ac:dyDescent="0.3">
      <c r="A47" s="78" t="s">
        <v>182</v>
      </c>
      <c r="B47" s="48">
        <v>51</v>
      </c>
      <c r="C47" s="48">
        <v>5</v>
      </c>
      <c r="D47" s="34"/>
      <c r="E47" s="37"/>
      <c r="F47" s="43">
        <f si="2" t="shared"/>
        <v>0</v>
      </c>
      <c r="G47" s="55"/>
    </row>
    <row r="48" spans="1:7" x14ac:dyDescent="0.3">
      <c r="A48" s="78" t="s">
        <v>160</v>
      </c>
      <c r="B48" s="48">
        <v>51</v>
      </c>
      <c r="C48" s="48">
        <v>5</v>
      </c>
      <c r="D48" s="34"/>
      <c r="E48" s="37"/>
      <c r="F48" s="43">
        <f si="2" t="shared"/>
        <v>0</v>
      </c>
      <c r="G48" s="55"/>
    </row>
    <row r="49" spans="1:7" x14ac:dyDescent="0.3">
      <c r="A49" s="78" t="s">
        <v>161</v>
      </c>
      <c r="B49" s="48">
        <v>68</v>
      </c>
      <c r="C49" s="48">
        <v>5</v>
      </c>
      <c r="D49" s="34"/>
      <c r="E49" s="37"/>
      <c r="F49" s="43">
        <f si="2" t="shared"/>
        <v>0</v>
      </c>
      <c r="G49" s="55"/>
    </row>
    <row r="50" spans="1:7" x14ac:dyDescent="0.3">
      <c r="A50" s="78" t="s">
        <v>183</v>
      </c>
      <c r="B50" s="48">
        <v>68</v>
      </c>
      <c r="C50" s="48">
        <v>5</v>
      </c>
      <c r="D50" s="34"/>
      <c r="E50" s="37"/>
      <c r="F50" s="43">
        <f si="2" t="shared"/>
        <v>0</v>
      </c>
      <c r="G50" s="55"/>
    </row>
    <row r="51" spans="1:7" x14ac:dyDescent="0.3">
      <c r="A51" s="78" t="s">
        <v>184</v>
      </c>
      <c r="B51" s="48">
        <v>51</v>
      </c>
      <c r="C51" s="48">
        <v>5</v>
      </c>
      <c r="D51" s="34"/>
      <c r="E51" s="37"/>
      <c r="F51" s="43">
        <f si="2" t="shared"/>
        <v>0</v>
      </c>
      <c r="G51" s="55"/>
    </row>
    <row r="52" spans="1:7" x14ac:dyDescent="0.3">
      <c r="A52" s="78" t="s">
        <v>162</v>
      </c>
      <c r="B52" s="48">
        <v>51</v>
      </c>
      <c r="C52" s="48">
        <v>8</v>
      </c>
      <c r="D52" s="34"/>
      <c r="E52" s="37"/>
      <c r="F52" s="43">
        <f si="2" t="shared"/>
        <v>0</v>
      </c>
      <c r="G52" s="55"/>
    </row>
    <row r="53" spans="1:7" x14ac:dyDescent="0.3">
      <c r="A53" s="78" t="s">
        <v>162</v>
      </c>
      <c r="B53" s="48">
        <v>51</v>
      </c>
      <c r="C53" s="48">
        <v>8</v>
      </c>
      <c r="D53" s="34"/>
      <c r="E53" s="37"/>
      <c r="F53" s="43">
        <f si="2" t="shared"/>
        <v>0</v>
      </c>
      <c r="G53" s="55"/>
    </row>
    <row r="54" spans="1:7" x14ac:dyDescent="0.3">
      <c r="A54" s="78" t="s">
        <v>164</v>
      </c>
      <c r="B54" s="48">
        <v>40</v>
      </c>
      <c r="C54" s="48">
        <v>5</v>
      </c>
      <c r="D54" s="34"/>
      <c r="E54" s="37"/>
      <c r="F54" s="43">
        <f si="2" t="shared"/>
        <v>0</v>
      </c>
      <c r="G54" s="55"/>
    </row>
    <row r="55" spans="1:7" x14ac:dyDescent="0.3">
      <c r="A55" s="78" t="s">
        <v>165</v>
      </c>
      <c r="B55" s="48">
        <v>40</v>
      </c>
      <c r="C55" s="48">
        <v>6</v>
      </c>
      <c r="D55" s="34"/>
      <c r="E55" s="37"/>
      <c r="F55" s="43">
        <f si="2" t="shared"/>
        <v>0</v>
      </c>
      <c r="G55" s="55"/>
    </row>
    <row r="56" spans="1:7" x14ac:dyDescent="0.3">
      <c r="A56" s="78" t="s">
        <v>165</v>
      </c>
      <c r="B56" s="48">
        <v>40</v>
      </c>
      <c r="C56" s="48">
        <v>6</v>
      </c>
      <c r="D56" s="34"/>
      <c r="E56" s="37"/>
      <c r="F56" s="43">
        <f si="2" t="shared"/>
        <v>0</v>
      </c>
      <c r="G56" s="55"/>
    </row>
    <row ht="28.8" r="57" spans="1:7" x14ac:dyDescent="0.3">
      <c r="A57" s="78" t="s">
        <v>185</v>
      </c>
      <c r="B57" s="48">
        <v>40</v>
      </c>
      <c r="C57" s="48">
        <v>5</v>
      </c>
      <c r="D57" s="34"/>
      <c r="E57" s="37"/>
      <c r="F57" s="43">
        <f si="2" t="shared"/>
        <v>0</v>
      </c>
      <c r="G57" s="55"/>
    </row>
    <row r="58" spans="1:7" x14ac:dyDescent="0.3">
      <c r="A58" s="78" t="s">
        <v>163</v>
      </c>
      <c r="B58" s="48">
        <v>40</v>
      </c>
      <c r="C58" s="48">
        <v>6</v>
      </c>
      <c r="D58" s="34"/>
      <c r="E58" s="37"/>
      <c r="F58" s="43">
        <f si="2" t="shared"/>
        <v>0</v>
      </c>
      <c r="G58" s="55"/>
    </row>
    <row r="59" spans="1:7" x14ac:dyDescent="0.3">
      <c r="A59" s="78" t="s">
        <v>186</v>
      </c>
      <c r="B59" s="48">
        <v>51</v>
      </c>
      <c r="C59" s="48">
        <v>5</v>
      </c>
      <c r="D59" s="34"/>
      <c r="E59" s="37"/>
      <c r="F59" s="43">
        <f si="2" t="shared"/>
        <v>0</v>
      </c>
      <c r="G59" s="55"/>
    </row>
    <row ht="28.8" r="60" spans="1:7" x14ac:dyDescent="0.3">
      <c r="A60" s="78" t="s">
        <v>187</v>
      </c>
      <c r="B60" s="48">
        <v>51</v>
      </c>
      <c r="C60" s="48">
        <v>5</v>
      </c>
      <c r="D60" s="34"/>
      <c r="E60" s="37"/>
      <c r="F60" s="43">
        <f si="2" t="shared"/>
        <v>0</v>
      </c>
      <c r="G60" s="55"/>
    </row>
    <row r="61" spans="1:7" x14ac:dyDescent="0.3">
      <c r="A61" s="78" t="s">
        <v>166</v>
      </c>
      <c r="B61" s="48">
        <v>51</v>
      </c>
      <c r="C61" s="48">
        <v>5</v>
      </c>
      <c r="D61" s="34"/>
      <c r="E61" s="37"/>
      <c r="F61" s="43">
        <f si="2" t="shared"/>
        <v>0</v>
      </c>
      <c r="G61" s="55"/>
    </row>
    <row r="62" spans="1:7" x14ac:dyDescent="0.3">
      <c r="A62" s="78" t="s">
        <v>164</v>
      </c>
      <c r="B62" s="48">
        <v>68</v>
      </c>
      <c r="C62" s="48">
        <v>5</v>
      </c>
      <c r="D62" s="34"/>
      <c r="E62" s="37"/>
      <c r="F62" s="43">
        <f si="2" t="shared"/>
        <v>0</v>
      </c>
      <c r="G62" s="55"/>
    </row>
    <row ht="15" r="63" spans="1:7" thickBot="1" x14ac:dyDescent="0.35">
      <c r="A63" s="82" t="s">
        <v>167</v>
      </c>
      <c r="B63" s="51">
        <v>51</v>
      </c>
      <c r="C63" s="51">
        <v>5</v>
      </c>
      <c r="D63" s="34"/>
      <c r="E63" s="37"/>
      <c r="F63" s="43">
        <f si="2" t="shared"/>
        <v>0</v>
      </c>
      <c r="G63" s="55"/>
    </row>
    <row r="64" spans="1:7" x14ac:dyDescent="0.3">
      <c r="A64" s="76" t="s">
        <v>72</v>
      </c>
      <c r="B64" s="77"/>
      <c r="C64" s="42"/>
      <c r="D64" s="105"/>
      <c r="E64" s="38"/>
      <c r="F64" s="44">
        <f>F65+F66+F67+F68+F69</f>
        <v>0</v>
      </c>
      <c r="G64" s="52" t="s">
        <v>171</v>
      </c>
    </row>
    <row r="65" spans="1:7" x14ac:dyDescent="0.3">
      <c r="A65" s="78" t="s">
        <v>168</v>
      </c>
      <c r="B65" s="81">
        <v>8</v>
      </c>
      <c r="C65" s="48">
        <v>12</v>
      </c>
      <c r="D65" s="34"/>
      <c r="E65" s="37"/>
      <c r="F65" s="43">
        <f ref="F65:F108" si="3" t="shared">B65*C65*D65</f>
        <v>0</v>
      </c>
      <c r="G65" s="53"/>
    </row>
    <row r="66" spans="1:7" x14ac:dyDescent="0.3">
      <c r="A66" s="78" t="s">
        <v>169</v>
      </c>
      <c r="B66" s="81">
        <v>4</v>
      </c>
      <c r="C66" s="48">
        <v>12</v>
      </c>
      <c r="D66" s="34"/>
      <c r="E66" s="37"/>
      <c r="F66" s="43">
        <f si="3" t="shared"/>
        <v>0</v>
      </c>
      <c r="G66" s="53"/>
    </row>
    <row r="67" spans="1:7" x14ac:dyDescent="0.3">
      <c r="A67" s="78" t="s">
        <v>169</v>
      </c>
      <c r="B67" s="81">
        <v>4</v>
      </c>
      <c r="C67" s="48">
        <v>12</v>
      </c>
      <c r="D67" s="34"/>
      <c r="E67" s="37"/>
      <c r="F67" s="43">
        <f si="3" t="shared"/>
        <v>0</v>
      </c>
      <c r="G67" s="53"/>
    </row>
    <row ht="28.8" r="68" spans="1:7" x14ac:dyDescent="0.3">
      <c r="A68" s="78" t="s">
        <v>170</v>
      </c>
      <c r="B68" s="81">
        <v>4</v>
      </c>
      <c r="C68" s="48">
        <v>12</v>
      </c>
      <c r="D68" s="34"/>
      <c r="E68" s="37"/>
      <c r="F68" s="43">
        <f si="3" t="shared"/>
        <v>0</v>
      </c>
      <c r="G68" s="53"/>
    </row>
    <row ht="29.4" r="69" spans="1:7" thickBot="1" x14ac:dyDescent="0.35">
      <c r="A69" s="83" t="s">
        <v>170</v>
      </c>
      <c r="B69" s="84">
        <v>4</v>
      </c>
      <c r="C69" s="49">
        <v>12</v>
      </c>
      <c r="D69" s="39"/>
      <c r="E69" s="40"/>
      <c r="F69" s="43">
        <f si="3" t="shared"/>
        <v>0</v>
      </c>
      <c r="G69" s="59"/>
    </row>
    <row hidden="1" ht="15" r="70" spans="1:7" thickBot="1" x14ac:dyDescent="0.35">
      <c r="A70" s="85" t="s">
        <v>53</v>
      </c>
      <c r="B70" s="86">
        <v>16</v>
      </c>
      <c r="C70" s="50"/>
      <c r="D70" s="36">
        <v>593</v>
      </c>
      <c r="F70" s="43">
        <f si="3" t="shared"/>
        <v>0</v>
      </c>
    </row>
    <row hidden="1" ht="15" r="71" spans="1:7" thickBot="1" x14ac:dyDescent="0.35">
      <c r="A71" s="87" t="s">
        <v>54</v>
      </c>
      <c r="B71" s="81">
        <v>18</v>
      </c>
      <c r="C71" s="48"/>
      <c r="D71" s="34">
        <v>593</v>
      </c>
      <c r="F71" s="43">
        <f si="3" t="shared"/>
        <v>0</v>
      </c>
    </row>
    <row hidden="1" ht="15" r="72" spans="1:7" thickBot="1" x14ac:dyDescent="0.35">
      <c r="A72" s="88" t="s">
        <v>55</v>
      </c>
      <c r="B72" s="89"/>
      <c r="C72" s="15">
        <f>SUM(C73:C75)</f>
        <v>0</v>
      </c>
      <c r="D72" s="12"/>
      <c r="F72" s="43">
        <f si="3" t="shared"/>
        <v>0</v>
      </c>
    </row>
    <row hidden="1" ht="15" r="73" spans="1:7" thickBot="1" x14ac:dyDescent="0.35">
      <c r="A73" s="87" t="s">
        <v>56</v>
      </c>
      <c r="B73" s="81">
        <f>78*2</f>
        <v>156</v>
      </c>
      <c r="C73" s="48"/>
      <c r="D73" s="34">
        <v>230</v>
      </c>
      <c r="F73" s="43">
        <f si="3" t="shared"/>
        <v>0</v>
      </c>
    </row>
    <row hidden="1" ht="15" r="74" spans="1:7" thickBot="1" x14ac:dyDescent="0.35">
      <c r="A74" s="87" t="s">
        <v>57</v>
      </c>
      <c r="B74" s="81">
        <f ref="B74:B75" si="4" t="shared">78*2</f>
        <v>156</v>
      </c>
      <c r="C74" s="48"/>
      <c r="D74" s="34">
        <v>230</v>
      </c>
      <c r="F74" s="43">
        <f si="3" t="shared"/>
        <v>0</v>
      </c>
    </row>
    <row hidden="1" ht="15" r="75" spans="1:7" thickBot="1" x14ac:dyDescent="0.35">
      <c r="A75" s="87" t="s">
        <v>58</v>
      </c>
      <c r="B75" s="81">
        <f si="4" t="shared"/>
        <v>156</v>
      </c>
      <c r="C75" s="48"/>
      <c r="D75" s="34">
        <v>230</v>
      </c>
      <c r="F75" s="43">
        <f si="3" t="shared"/>
        <v>0</v>
      </c>
    </row>
    <row hidden="1" ht="15" r="76" spans="1:7" thickBot="1" x14ac:dyDescent="0.35">
      <c r="A76" s="88" t="s">
        <v>59</v>
      </c>
      <c r="B76" s="89"/>
      <c r="C76" s="15">
        <f>SUM(C77:C88)</f>
        <v>0</v>
      </c>
      <c r="D76" s="12"/>
      <c r="F76" s="43">
        <f si="3" t="shared"/>
        <v>0</v>
      </c>
    </row>
    <row hidden="1" ht="15" r="77" spans="1:7" thickBot="1" x14ac:dyDescent="0.35">
      <c r="A77" s="87" t="s">
        <v>60</v>
      </c>
      <c r="B77" s="81">
        <v>16</v>
      </c>
      <c r="C77" s="48"/>
      <c r="D77" s="34">
        <v>609</v>
      </c>
      <c r="F77" s="43">
        <f si="3" t="shared"/>
        <v>0</v>
      </c>
    </row>
    <row hidden="1" ht="15" r="78" spans="1:7" thickBot="1" x14ac:dyDescent="0.35">
      <c r="A78" s="87" t="s">
        <v>61</v>
      </c>
      <c r="B78" s="81">
        <v>35</v>
      </c>
      <c r="C78" s="48"/>
      <c r="D78" s="34">
        <v>609</v>
      </c>
      <c r="F78" s="43">
        <f si="3" t="shared"/>
        <v>0</v>
      </c>
    </row>
    <row hidden="1" ht="15" r="79" spans="1:7" thickBot="1" x14ac:dyDescent="0.35">
      <c r="A79" s="87" t="s">
        <v>62</v>
      </c>
      <c r="B79" s="81">
        <v>35</v>
      </c>
      <c r="C79" s="48"/>
      <c r="D79" s="34">
        <v>609</v>
      </c>
      <c r="F79" s="43">
        <f si="3" t="shared"/>
        <v>0</v>
      </c>
    </row>
    <row hidden="1" ht="15" r="80" spans="1:7" thickBot="1" x14ac:dyDescent="0.35">
      <c r="A80" s="87" t="s">
        <v>63</v>
      </c>
      <c r="B80" s="81">
        <v>35</v>
      </c>
      <c r="C80" s="48"/>
      <c r="D80" s="34">
        <v>609</v>
      </c>
      <c r="F80" s="43">
        <f si="3" t="shared"/>
        <v>0</v>
      </c>
    </row>
    <row hidden="1" ht="15" r="81" spans="1:7" thickBot="1" x14ac:dyDescent="0.35">
      <c r="A81" s="87" t="s">
        <v>64</v>
      </c>
      <c r="B81" s="81">
        <v>24</v>
      </c>
      <c r="C81" s="48"/>
      <c r="D81" s="34">
        <v>609</v>
      </c>
      <c r="F81" s="43">
        <f si="3" t="shared"/>
        <v>0</v>
      </c>
    </row>
    <row hidden="1" ht="15" r="82" spans="1:7" thickBot="1" x14ac:dyDescent="0.35">
      <c r="A82" s="87" t="s">
        <v>65</v>
      </c>
      <c r="B82" s="81">
        <v>24</v>
      </c>
      <c r="C82" s="48"/>
      <c r="D82" s="34">
        <v>609</v>
      </c>
      <c r="F82" s="43">
        <f si="3" t="shared"/>
        <v>0</v>
      </c>
    </row>
    <row hidden="1" ht="15" r="83" spans="1:7" thickBot="1" x14ac:dyDescent="0.35">
      <c r="A83" s="87" t="s">
        <v>66</v>
      </c>
      <c r="B83" s="81">
        <v>24</v>
      </c>
      <c r="C83" s="48"/>
      <c r="D83" s="34">
        <v>609</v>
      </c>
      <c r="F83" s="43">
        <f si="3" t="shared"/>
        <v>0</v>
      </c>
    </row>
    <row hidden="1" ht="15" r="84" spans="1:7" thickBot="1" x14ac:dyDescent="0.35">
      <c r="A84" s="87" t="s">
        <v>67</v>
      </c>
      <c r="B84" s="81">
        <v>24</v>
      </c>
      <c r="C84" s="48"/>
      <c r="D84" s="34">
        <v>609</v>
      </c>
      <c r="F84" s="43">
        <f si="3" t="shared"/>
        <v>0</v>
      </c>
    </row>
    <row hidden="1" ht="15" r="85" spans="1:7" thickBot="1" x14ac:dyDescent="0.35">
      <c r="A85" s="87" t="s">
        <v>68</v>
      </c>
      <c r="B85" s="81">
        <v>35</v>
      </c>
      <c r="C85" s="48"/>
      <c r="D85" s="34">
        <v>609</v>
      </c>
      <c r="F85" s="43">
        <f si="3" t="shared"/>
        <v>0</v>
      </c>
    </row>
    <row hidden="1" ht="15" r="86" spans="1:7" thickBot="1" x14ac:dyDescent="0.35">
      <c r="A86" s="87" t="s">
        <v>69</v>
      </c>
      <c r="B86" s="81">
        <v>35</v>
      </c>
      <c r="C86" s="48"/>
      <c r="D86" s="34">
        <v>609</v>
      </c>
      <c r="F86" s="43">
        <f si="3" t="shared"/>
        <v>0</v>
      </c>
    </row>
    <row hidden="1" ht="15" r="87" spans="1:7" thickBot="1" x14ac:dyDescent="0.35">
      <c r="A87" s="87" t="s">
        <v>70</v>
      </c>
      <c r="B87" s="81">
        <v>35</v>
      </c>
      <c r="C87" s="48"/>
      <c r="D87" s="34">
        <v>609</v>
      </c>
      <c r="F87" s="43">
        <f si="3" t="shared"/>
        <v>0</v>
      </c>
    </row>
    <row hidden="1" ht="15" r="88" spans="1:7" thickBot="1" x14ac:dyDescent="0.35">
      <c r="A88" s="87" t="s">
        <v>71</v>
      </c>
      <c r="B88" s="81">
        <v>35</v>
      </c>
      <c r="C88" s="48"/>
      <c r="D88" s="34">
        <v>609</v>
      </c>
      <c r="F88" s="43">
        <f si="3" t="shared"/>
        <v>0</v>
      </c>
    </row>
    <row hidden="1" ht="15" r="89" spans="1:7" thickBot="1" x14ac:dyDescent="0.35">
      <c r="A89" s="87" t="s">
        <v>88</v>
      </c>
      <c r="B89" s="81">
        <v>16</v>
      </c>
      <c r="C89" s="48"/>
      <c r="D89" s="34">
        <v>436</v>
      </c>
      <c r="F89" s="43">
        <f si="3" t="shared"/>
        <v>0</v>
      </c>
    </row>
    <row hidden="1" ht="15" r="90" spans="1:7" thickBot="1" x14ac:dyDescent="0.35">
      <c r="A90" s="87" t="s">
        <v>89</v>
      </c>
      <c r="B90" s="81">
        <v>16</v>
      </c>
      <c r="C90" s="48"/>
      <c r="D90" s="34">
        <v>436</v>
      </c>
      <c r="F90" s="43">
        <f si="3" t="shared"/>
        <v>0</v>
      </c>
    </row>
    <row hidden="1" ht="15" r="91" spans="1:7" thickBot="1" x14ac:dyDescent="0.35">
      <c r="A91" s="87" t="s">
        <v>90</v>
      </c>
      <c r="B91" s="81">
        <v>8</v>
      </c>
      <c r="C91" s="48"/>
      <c r="D91" s="34">
        <v>436</v>
      </c>
      <c r="F91" s="43">
        <f si="3" t="shared"/>
        <v>0</v>
      </c>
    </row>
    <row hidden="1" ht="15" r="92" spans="1:7" thickBot="1" x14ac:dyDescent="0.35">
      <c r="A92" s="87" t="s">
        <v>91</v>
      </c>
      <c r="B92" s="81">
        <v>8</v>
      </c>
      <c r="C92" s="48"/>
      <c r="D92" s="34">
        <v>436</v>
      </c>
      <c r="F92" s="43">
        <f si="3" t="shared"/>
        <v>0</v>
      </c>
    </row>
    <row hidden="1" ht="15" r="93" spans="1:7" thickBot="1" x14ac:dyDescent="0.35">
      <c r="A93" s="90" t="s">
        <v>92</v>
      </c>
      <c r="B93" s="91">
        <v>8</v>
      </c>
      <c r="C93" s="51"/>
      <c r="D93" s="41">
        <v>436</v>
      </c>
      <c r="F93" s="43">
        <f si="3" t="shared"/>
        <v>0</v>
      </c>
    </row>
    <row r="94" spans="1:7" x14ac:dyDescent="0.3">
      <c r="A94" s="76" t="s">
        <v>6</v>
      </c>
      <c r="B94" s="77"/>
      <c r="C94" s="42"/>
      <c r="D94" s="105"/>
      <c r="E94" s="38"/>
      <c r="F94" s="44">
        <f>F100+F101+F102+F103+F104+F105</f>
        <v>0</v>
      </c>
      <c r="G94" s="54" t="s">
        <v>179</v>
      </c>
    </row>
    <row customHeight="1" hidden="1" ht="14.4" r="95" spans="1:7" x14ac:dyDescent="0.3">
      <c r="A95" s="80" t="s">
        <v>93</v>
      </c>
      <c r="B95" s="81">
        <v>42.5</v>
      </c>
      <c r="C95" s="48"/>
      <c r="D95" s="34">
        <v>252</v>
      </c>
      <c r="E95" s="37"/>
      <c r="F95" s="43">
        <f si="3" t="shared"/>
        <v>0</v>
      </c>
      <c r="G95" s="55"/>
    </row>
    <row customHeight="1" hidden="1" ht="14.4" r="96" spans="1:7" x14ac:dyDescent="0.3">
      <c r="A96" s="80" t="s">
        <v>94</v>
      </c>
      <c r="B96" s="81">
        <v>160</v>
      </c>
      <c r="C96" s="48"/>
      <c r="D96" s="34">
        <v>252</v>
      </c>
      <c r="E96" s="37"/>
      <c r="F96" s="43">
        <f si="3" t="shared"/>
        <v>0</v>
      </c>
      <c r="G96" s="55"/>
    </row>
    <row customHeight="1" hidden="1" ht="14.4" r="97" spans="1:7" x14ac:dyDescent="0.3">
      <c r="A97" s="80" t="s">
        <v>95</v>
      </c>
      <c r="B97" s="81">
        <v>160</v>
      </c>
      <c r="C97" s="48"/>
      <c r="D97" s="34">
        <v>252</v>
      </c>
      <c r="E97" s="37"/>
      <c r="F97" s="43">
        <f si="3" t="shared"/>
        <v>0</v>
      </c>
      <c r="G97" s="55"/>
    </row>
    <row customHeight="1" hidden="1" ht="14.4" r="98" spans="1:7" x14ac:dyDescent="0.3">
      <c r="A98" s="80" t="s">
        <v>96</v>
      </c>
      <c r="B98" s="81">
        <v>40</v>
      </c>
      <c r="C98" s="48"/>
      <c r="D98" s="34">
        <v>252</v>
      </c>
      <c r="E98" s="37"/>
      <c r="F98" s="43">
        <f si="3" t="shared"/>
        <v>0</v>
      </c>
      <c r="G98" s="55"/>
    </row>
    <row customHeight="1" hidden="1" ht="14.4" r="99" spans="1:7" x14ac:dyDescent="0.3">
      <c r="A99" s="80" t="s">
        <v>97</v>
      </c>
      <c r="B99" s="81">
        <v>40</v>
      </c>
      <c r="C99" s="48" t="s">
        <v>98</v>
      </c>
      <c r="D99" s="34"/>
      <c r="E99" s="37"/>
      <c r="F99" s="43" t="e">
        <f si="3" t="shared"/>
        <v>#VALUE!</v>
      </c>
      <c r="G99" s="55"/>
    </row>
    <row r="100" spans="1:7" x14ac:dyDescent="0.3">
      <c r="A100" s="92" t="s">
        <v>172</v>
      </c>
      <c r="B100" s="48">
        <v>16</v>
      </c>
      <c r="C100" s="48">
        <v>12</v>
      </c>
      <c r="D100" s="34"/>
      <c r="E100" s="37"/>
      <c r="F100" s="43">
        <f si="3" t="shared"/>
        <v>0</v>
      </c>
      <c r="G100" s="55"/>
    </row>
    <row r="101" spans="1:7" x14ac:dyDescent="0.3">
      <c r="A101" s="92" t="s">
        <v>172</v>
      </c>
      <c r="B101" s="48">
        <v>16</v>
      </c>
      <c r="C101" s="48">
        <v>12</v>
      </c>
      <c r="D101" s="34"/>
      <c r="E101" s="37"/>
      <c r="F101" s="43">
        <f si="3" t="shared"/>
        <v>0</v>
      </c>
      <c r="G101" s="55"/>
    </row>
    <row r="102" spans="1:7" x14ac:dyDescent="0.3">
      <c r="A102" s="92" t="s">
        <v>172</v>
      </c>
      <c r="B102" s="48">
        <v>16</v>
      </c>
      <c r="C102" s="48">
        <v>12</v>
      </c>
      <c r="D102" s="34"/>
      <c r="E102" s="37"/>
      <c r="F102" s="43">
        <f si="3" t="shared"/>
        <v>0</v>
      </c>
      <c r="G102" s="55"/>
    </row>
    <row r="103" spans="1:7" x14ac:dyDescent="0.3">
      <c r="A103" s="92" t="s">
        <v>172</v>
      </c>
      <c r="B103" s="48">
        <v>16</v>
      </c>
      <c r="C103" s="48">
        <v>12</v>
      </c>
      <c r="D103" s="34"/>
      <c r="E103" s="37"/>
      <c r="F103" s="43">
        <f si="3" t="shared"/>
        <v>0</v>
      </c>
      <c r="G103" s="55"/>
    </row>
    <row r="104" spans="1:7" x14ac:dyDescent="0.3">
      <c r="A104" s="92" t="s">
        <v>173</v>
      </c>
      <c r="B104" s="48">
        <v>16</v>
      </c>
      <c r="C104" s="48">
        <v>12</v>
      </c>
      <c r="D104" s="34"/>
      <c r="E104" s="37"/>
      <c r="F104" s="43">
        <f si="3" t="shared"/>
        <v>0</v>
      </c>
      <c r="G104" s="55"/>
    </row>
    <row ht="15" r="105" spans="1:7" thickBot="1" x14ac:dyDescent="0.35">
      <c r="A105" s="92" t="s">
        <v>173</v>
      </c>
      <c r="B105" s="48">
        <v>16</v>
      </c>
      <c r="C105" s="48">
        <v>12</v>
      </c>
      <c r="D105" s="34"/>
      <c r="E105" s="37"/>
      <c r="F105" s="43">
        <f si="3" t="shared"/>
        <v>0</v>
      </c>
      <c r="G105" s="56"/>
    </row>
    <row customHeight="1" hidden="1" ht="14.4" r="106" spans="1:7" x14ac:dyDescent="0.3">
      <c r="A106" s="93" t="s">
        <v>172</v>
      </c>
      <c r="B106" s="48">
        <v>16</v>
      </c>
      <c r="C106" s="48"/>
      <c r="D106" s="48"/>
      <c r="E106" s="37"/>
      <c r="F106" s="43">
        <f si="3" t="shared"/>
        <v>0</v>
      </c>
      <c r="G106" s="52"/>
    </row>
    <row customHeight="1" hidden="1" ht="14.4" r="107" spans="1:7" thickBot="1" x14ac:dyDescent="0.3">
      <c r="A107" s="93" t="s">
        <v>172</v>
      </c>
      <c r="B107" s="48">
        <v>16</v>
      </c>
      <c r="C107" s="48"/>
      <c r="D107" s="48"/>
      <c r="E107" s="37"/>
      <c r="F107" s="43">
        <f si="3" t="shared"/>
        <v>0</v>
      </c>
      <c r="G107" s="53"/>
    </row>
    <row customHeight="1" hidden="1" ht="14.4" r="108" spans="1:7" thickBot="1" x14ac:dyDescent="0.3">
      <c r="A108" s="93" t="s">
        <v>172</v>
      </c>
      <c r="B108" s="48">
        <v>16</v>
      </c>
      <c r="C108" s="48"/>
      <c r="D108" s="48"/>
      <c r="E108" s="37"/>
      <c r="F108" s="43">
        <f si="3" t="shared"/>
        <v>0</v>
      </c>
      <c r="G108" s="53"/>
    </row>
    <row customHeight="1" hidden="1" ht="14.4" r="109" spans="1:7" thickBot="1" x14ac:dyDescent="0.3">
      <c r="A109" s="94" t="s">
        <v>173</v>
      </c>
      <c r="B109" s="51">
        <v>16</v>
      </c>
      <c r="C109" s="51">
        <v>12</v>
      </c>
      <c r="D109" s="48"/>
      <c r="E109" s="37"/>
      <c r="F109" s="43">
        <f ref="F109:F110" si="5" t="shared">B109*C109*D109</f>
        <v>0</v>
      </c>
      <c r="G109" s="53"/>
    </row>
    <row customHeight="1" hidden="1" ht="14.4" r="110" spans="1:7" thickBot="1" x14ac:dyDescent="0.35">
      <c r="A110" s="95" t="s">
        <v>173</v>
      </c>
      <c r="B110" s="49">
        <v>16</v>
      </c>
      <c r="C110" s="49">
        <v>12</v>
      </c>
      <c r="D110" s="48"/>
      <c r="E110" s="37"/>
      <c r="F110" s="43">
        <f si="5" t="shared"/>
        <v>0</v>
      </c>
      <c r="G110" s="53"/>
    </row>
    <row hidden="1" r="111" spans="1:7" x14ac:dyDescent="0.3">
      <c r="A111" s="85"/>
      <c r="B111" s="86"/>
      <c r="C111" s="50"/>
      <c r="D111" s="50"/>
      <c r="F111" s="45"/>
    </row>
    <row hidden="1" r="112" spans="1:7" x14ac:dyDescent="0.3">
      <c r="A112" s="87"/>
      <c r="B112" s="81"/>
      <c r="C112" s="48"/>
      <c r="D112" s="48"/>
      <c r="F112" s="43"/>
    </row>
    <row hidden="1" r="113" spans="1:6" x14ac:dyDescent="0.3">
      <c r="A113" s="87"/>
      <c r="B113" s="81"/>
      <c r="C113" s="48"/>
      <c r="D113" s="48"/>
      <c r="F113" s="43"/>
    </row>
    <row hidden="1" r="114" spans="1:6" x14ac:dyDescent="0.3">
      <c r="A114" s="87"/>
      <c r="B114" s="81"/>
      <c r="C114" s="48"/>
      <c r="D114" s="48"/>
      <c r="F114" s="43"/>
    </row>
    <row hidden="1" r="115" spans="1:6" x14ac:dyDescent="0.3">
      <c r="A115" s="87"/>
      <c r="B115" s="81"/>
      <c r="C115" s="48"/>
      <c r="D115" s="48"/>
      <c r="F115" s="43"/>
    </row>
    <row hidden="1" r="116" spans="1:6" x14ac:dyDescent="0.3">
      <c r="A116" s="87"/>
      <c r="B116" s="81"/>
      <c r="C116" s="48"/>
      <c r="D116" s="48"/>
      <c r="F116" s="43"/>
    </row>
    <row hidden="1" r="117" spans="1:6" x14ac:dyDescent="0.3">
      <c r="A117" s="87"/>
      <c r="B117" s="81"/>
      <c r="C117" s="48"/>
      <c r="D117" s="48"/>
      <c r="F117" s="43"/>
    </row>
    <row hidden="1" r="118" spans="1:6" x14ac:dyDescent="0.3">
      <c r="A118" s="88"/>
      <c r="B118" s="15"/>
      <c r="C118" s="15"/>
      <c r="D118" s="15"/>
      <c r="F118" s="46"/>
    </row>
    <row hidden="1" r="119" spans="1:6" x14ac:dyDescent="0.3">
      <c r="A119" s="96"/>
      <c r="B119" s="97"/>
      <c r="C119" s="48"/>
      <c r="D119" s="48"/>
      <c r="F119" s="43"/>
    </row>
    <row hidden="1" r="120" spans="1:6" x14ac:dyDescent="0.3">
      <c r="A120" s="96"/>
      <c r="B120" s="97"/>
      <c r="C120" s="48"/>
      <c r="D120" s="48"/>
      <c r="F120" s="43"/>
    </row>
    <row hidden="1" r="121" spans="1:6" x14ac:dyDescent="0.3"/>
    <row ht="15" r="122" spans="1:6" thickBot="1" x14ac:dyDescent="0.35"/>
    <row r="123" spans="1:6" x14ac:dyDescent="0.3">
      <c r="F123" s="103">
        <f>F3+F11+F64+F94</f>
        <v>0</v>
      </c>
    </row>
    <row ht="15" r="124" spans="1:6" thickBot="1" x14ac:dyDescent="0.35">
      <c r="F124" s="104"/>
    </row>
  </sheetData>
  <sheetProtection algorithmName="SHA-512" hashValue="5XF4oZ8RjAnpLWEEDLnPC49CD11WKUUdcg4LRLiZSGGaGucpn8tMSB/+Z1Y0+qVtu9fzru5qLOG4z4ZvE4feuQ==" saltValue="laenJdS72CBwiAWyKDT9mA==" sheet="1" spinCount="100000"/>
  <mergeCells count="11">
    <mergeCell ref="F123:F124"/>
    <mergeCell ref="G106:G110"/>
    <mergeCell ref="G94:G105"/>
    <mergeCell ref="A1:A2"/>
    <mergeCell ref="B1:B2"/>
    <mergeCell ref="C1:C2"/>
    <mergeCell ref="D1:D2"/>
    <mergeCell ref="G64:G69"/>
    <mergeCell ref="G11:G63"/>
    <mergeCell ref="F1:F2"/>
    <mergeCell ref="G3:G10"/>
  </mergeCells>
  <pageMargins bottom="0.78740157499999996" footer="0.3" header="0.3" left="0.7" right="0.7" top="0.78740157499999996"/>
  <pageSetup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workbookViewId="0">
      <selection sqref="A1:XFD1048576"/>
    </sheetView>
  </sheetViews>
  <sheetFormatPr defaultColWidth="8.88671875" defaultRowHeight="14.4" x14ac:dyDescent="0.3"/>
  <cols>
    <col min="1" max="1" customWidth="true" style="5" width="46.21875" collapsed="false"/>
    <col min="2" max="2" customWidth="true" style="5" width="23.5546875" collapsed="false"/>
    <col min="3" max="3" customWidth="true" style="5" width="15.88671875" collapsed="false"/>
    <col min="4" max="4" customWidth="true" style="5" width="17.0" collapsed="false"/>
    <col min="5" max="5" customWidth="true" hidden="true" width="0.0" collapsed="false"/>
    <col min="6" max="6" customWidth="true" style="5" width="18.109375" collapsed="false"/>
    <col min="7" max="7" customWidth="true" style="5" width="9.109375" collapsed="false"/>
    <col min="8" max="8" customWidth="true" style="5" width="11.109375" collapsed="false"/>
    <col min="9" max="9" customWidth="true" style="5" width="17.0" collapsed="false"/>
    <col min="10" max="16384" style="5" width="8.88671875" collapsed="false"/>
  </cols>
  <sheetData>
    <row customHeight="1" ht="3" r="1" spans="1:9" x14ac:dyDescent="0.3"/>
    <row customHeight="1" ht="14.4" r="2" spans="1:9" x14ac:dyDescent="0.3">
      <c r="A2" s="69" t="s">
        <v>148</v>
      </c>
      <c r="B2" s="71" t="s">
        <v>0</v>
      </c>
      <c r="C2" s="66" t="s">
        <v>1</v>
      </c>
      <c r="D2" s="66" t="s">
        <v>2</v>
      </c>
      <c r="F2" s="66" t="s">
        <v>3</v>
      </c>
      <c r="G2" s="66" t="s">
        <v>4</v>
      </c>
      <c r="H2" s="60" t="s">
        <v>5</v>
      </c>
      <c r="I2" s="61" t="s">
        <v>147</v>
      </c>
    </row>
    <row customHeight="1" ht="57" r="3" spans="1:9" x14ac:dyDescent="0.3">
      <c r="A3" s="70"/>
      <c r="B3" s="71"/>
      <c r="C3" s="66"/>
      <c r="D3" s="72"/>
      <c r="F3" s="66"/>
      <c r="G3" s="67"/>
      <c r="H3" s="60"/>
      <c r="I3" s="62"/>
    </row>
    <row customHeight="1" ht="28.5" r="4" spans="1:9" x14ac:dyDescent="0.35">
      <c r="A4" s="28"/>
      <c r="B4" s="29"/>
      <c r="C4" s="21"/>
      <c r="D4" s="23"/>
      <c r="F4" s="25" t="e">
        <f>F5+F34+F71+F75+F88+F156+F110</f>
        <v>#REF!</v>
      </c>
      <c r="G4" s="22"/>
      <c r="H4" s="16" t="e">
        <f>0.85*F4</f>
        <v>#REF!</v>
      </c>
      <c r="I4" s="26">
        <f>I5+I34+I71+I75+I88+I110+I156</f>
        <v>634200</v>
      </c>
    </row>
    <row customHeight="1" ht="14.4" r="5" spans="1:9" x14ac:dyDescent="0.3">
      <c r="A5" s="6" t="s">
        <v>18</v>
      </c>
      <c r="B5" s="7"/>
      <c r="C5" s="4"/>
      <c r="D5" s="4"/>
      <c r="F5" s="4">
        <f>SUM(F6:F33)</f>
        <v>159408</v>
      </c>
      <c r="G5" s="12">
        <f>0.85*F5</f>
        <v>135496.79999999999</v>
      </c>
      <c r="H5" s="20"/>
      <c r="I5" s="27">
        <f>SUM(I6:I33)</f>
        <v>131200</v>
      </c>
    </row>
    <row customHeight="1" ht="14.4" r="6" spans="1:9" x14ac:dyDescent="0.3">
      <c r="A6" s="1" t="s">
        <v>33</v>
      </c>
      <c r="B6" s="8">
        <v>7</v>
      </c>
      <c r="C6" s="9">
        <v>8</v>
      </c>
      <c r="D6" s="13">
        <v>324</v>
      </c>
      <c r="F6" s="14">
        <f>B6*C6*D6</f>
        <v>18144</v>
      </c>
      <c r="G6" s="14"/>
      <c r="I6" s="13">
        <f>16000*2</f>
        <v>32000</v>
      </c>
    </row>
    <row customHeight="1" ht="15" r="7" spans="1:9" x14ac:dyDescent="0.3">
      <c r="A7" s="1" t="s">
        <v>149</v>
      </c>
      <c r="B7" s="11">
        <v>7</v>
      </c>
      <c r="C7" s="10">
        <v>8</v>
      </c>
      <c r="D7" s="14">
        <v>324</v>
      </c>
      <c r="F7" s="14">
        <f>B7*C7*D7</f>
        <v>18144</v>
      </c>
      <c r="G7" s="14"/>
      <c r="I7" s="14">
        <v>17600</v>
      </c>
    </row>
    <row customHeight="1" ht="33" r="8" spans="1:9" x14ac:dyDescent="0.3">
      <c r="A8" s="31" t="s">
        <v>150</v>
      </c>
      <c r="B8" s="11">
        <v>14</v>
      </c>
      <c r="C8" s="10">
        <v>8</v>
      </c>
      <c r="D8" s="13">
        <v>324</v>
      </c>
      <c r="F8" s="14">
        <f ref="F8:F33" si="0" t="shared">B8*C8*D8</f>
        <v>36288</v>
      </c>
      <c r="G8" s="14"/>
      <c r="I8" s="14">
        <v>17600</v>
      </c>
    </row>
    <row customHeight="1" ht="15" r="9" spans="1:9" x14ac:dyDescent="0.3">
      <c r="A9" s="1" t="s">
        <v>151</v>
      </c>
      <c r="B9" s="11">
        <v>7</v>
      </c>
      <c r="C9" s="10">
        <v>8</v>
      </c>
      <c r="D9" s="14">
        <v>324</v>
      </c>
      <c r="F9" s="14">
        <f si="0" t="shared"/>
        <v>18144</v>
      </c>
      <c r="G9" s="14"/>
      <c r="I9" s="14">
        <v>9600</v>
      </c>
    </row>
    <row customHeight="1" hidden="1" ht="30.6" r="10" spans="1:9" x14ac:dyDescent="0.3">
      <c r="A10" s="1" t="s">
        <v>150</v>
      </c>
      <c r="B10" s="11">
        <v>24</v>
      </c>
      <c r="C10" s="10"/>
      <c r="D10" s="13">
        <v>324</v>
      </c>
      <c r="F10" s="14">
        <f si="0" t="shared"/>
        <v>0</v>
      </c>
      <c r="G10" s="14"/>
      <c r="I10" s="13"/>
    </row>
    <row ht="28.8" r="11" spans="1:9" x14ac:dyDescent="0.3">
      <c r="A11" s="1" t="s">
        <v>152</v>
      </c>
      <c r="B11" s="11">
        <v>14</v>
      </c>
      <c r="C11" s="10">
        <v>8</v>
      </c>
      <c r="D11" s="14">
        <v>324</v>
      </c>
      <c r="F11" s="14">
        <f si="0" t="shared"/>
        <v>36288</v>
      </c>
      <c r="G11" s="14"/>
      <c r="I11" s="14">
        <v>20800</v>
      </c>
    </row>
    <row customHeight="1" hidden="1" ht="30.6" r="12" spans="1:9" x14ac:dyDescent="0.3">
      <c r="A12" s="1" t="s">
        <v>152</v>
      </c>
      <c r="B12" s="11">
        <v>16</v>
      </c>
      <c r="C12" s="10"/>
      <c r="D12" s="13">
        <v>324</v>
      </c>
      <c r="F12" s="14">
        <f si="0" t="shared"/>
        <v>0</v>
      </c>
      <c r="G12" s="14"/>
      <c r="I12" s="13"/>
    </row>
    <row r="13" spans="1:9" x14ac:dyDescent="0.3">
      <c r="A13" s="1" t="s">
        <v>153</v>
      </c>
      <c r="B13" s="11">
        <v>5</v>
      </c>
      <c r="C13" s="10">
        <v>10</v>
      </c>
      <c r="D13" s="14">
        <v>324</v>
      </c>
      <c r="F13" s="14">
        <f si="0" t="shared"/>
        <v>16200</v>
      </c>
      <c r="G13" s="14"/>
      <c r="I13" s="14">
        <f>11200*3</f>
        <v>33600</v>
      </c>
    </row>
    <row customHeight="1" hidden="1" ht="15" r="14" spans="1:9" x14ac:dyDescent="0.3">
      <c r="A14" s="1"/>
      <c r="B14" s="11">
        <v>16</v>
      </c>
      <c r="C14" s="10"/>
      <c r="D14" s="13">
        <v>324</v>
      </c>
      <c r="F14" s="14">
        <f si="0" t="shared"/>
        <v>0</v>
      </c>
      <c r="G14" s="14"/>
      <c r="I14" s="13"/>
    </row>
    <row hidden="1" r="15" spans="1:9" x14ac:dyDescent="0.3">
      <c r="A15" s="63" t="s">
        <v>154</v>
      </c>
      <c r="B15" s="11">
        <v>16</v>
      </c>
      <c r="C15" s="10"/>
      <c r="D15" s="14">
        <v>324</v>
      </c>
      <c r="F15" s="14">
        <f si="0" t="shared"/>
        <v>0</v>
      </c>
      <c r="G15" s="14"/>
      <c r="I15" s="14"/>
    </row>
    <row hidden="1" ht="15" r="16" spans="1:9" thickBot="1" x14ac:dyDescent="0.35">
      <c r="A16" s="64"/>
      <c r="B16" s="11">
        <v>16</v>
      </c>
      <c r="C16" s="10"/>
      <c r="D16" s="13">
        <v>324</v>
      </c>
      <c r="F16" s="14">
        <f si="0" t="shared"/>
        <v>0</v>
      </c>
      <c r="G16" s="14"/>
      <c r="I16" s="13"/>
    </row>
    <row hidden="1" r="17" spans="1:9" x14ac:dyDescent="0.3">
      <c r="A17" s="63" t="s">
        <v>155</v>
      </c>
      <c r="B17" s="11">
        <v>16</v>
      </c>
      <c r="C17" s="10"/>
      <c r="D17" s="14">
        <v>324</v>
      </c>
      <c r="F17" s="14">
        <f si="0" t="shared"/>
        <v>0</v>
      </c>
      <c r="G17" s="14"/>
      <c r="I17" s="14"/>
    </row>
    <row hidden="1" ht="15" r="18" spans="1:9" thickBot="1" x14ac:dyDescent="0.35">
      <c r="A18" s="64"/>
      <c r="B18" s="11">
        <v>16</v>
      </c>
      <c r="C18" s="10"/>
      <c r="D18" s="13">
        <v>324</v>
      </c>
      <c r="F18" s="14">
        <f si="0" t="shared"/>
        <v>0</v>
      </c>
      <c r="G18" s="14"/>
      <c r="I18" s="13"/>
    </row>
    <row hidden="1" ht="30.6" r="19" spans="1:9" thickBot="1" x14ac:dyDescent="0.35">
      <c r="A19" s="30" t="s">
        <v>152</v>
      </c>
      <c r="B19" s="11">
        <v>24</v>
      </c>
      <c r="C19" s="10"/>
      <c r="D19" s="14">
        <v>324</v>
      </c>
      <c r="F19" s="14">
        <f si="0" t="shared"/>
        <v>0</v>
      </c>
      <c r="G19" s="14"/>
      <c r="I19" s="14"/>
    </row>
    <row hidden="1" r="20" spans="1:9" x14ac:dyDescent="0.3">
      <c r="A20" s="1" t="s">
        <v>7</v>
      </c>
      <c r="B20" s="11">
        <v>24</v>
      </c>
      <c r="C20" s="10"/>
      <c r="D20" s="13">
        <v>324</v>
      </c>
      <c r="F20" s="14">
        <f si="0" t="shared"/>
        <v>0</v>
      </c>
      <c r="G20" s="14"/>
      <c r="I20" s="13"/>
    </row>
    <row hidden="1" r="21" spans="1:9" x14ac:dyDescent="0.3">
      <c r="A21" s="1" t="s">
        <v>8</v>
      </c>
      <c r="B21" s="11">
        <v>8</v>
      </c>
      <c r="C21" s="10"/>
      <c r="D21" s="14">
        <v>324</v>
      </c>
      <c r="F21" s="14">
        <f si="0" t="shared"/>
        <v>0</v>
      </c>
      <c r="G21" s="14"/>
      <c r="I21" s="14"/>
    </row>
    <row customHeight="1" ht="16.649999999999999" r="22" spans="1:9" x14ac:dyDescent="0.3">
      <c r="A22" s="1" t="s">
        <v>154</v>
      </c>
      <c r="B22" s="11">
        <v>5</v>
      </c>
      <c r="C22" s="10">
        <v>10</v>
      </c>
      <c r="D22" s="13">
        <v>324</v>
      </c>
      <c r="F22" s="14">
        <f si="0" t="shared"/>
        <v>16200</v>
      </c>
      <c r="G22" s="14"/>
      <c r="I22" s="13"/>
    </row>
    <row hidden="1" r="23" spans="1:9" x14ac:dyDescent="0.3">
      <c r="A23" s="1" t="s">
        <v>9</v>
      </c>
      <c r="B23" s="11">
        <v>16</v>
      </c>
      <c r="C23" s="10"/>
      <c r="D23" s="14">
        <v>324</v>
      </c>
      <c r="F23" s="14">
        <f si="0" t="shared"/>
        <v>0</v>
      </c>
      <c r="G23" s="14"/>
      <c r="I23" s="14"/>
    </row>
    <row hidden="1" r="24" spans="1:9" x14ac:dyDescent="0.3">
      <c r="A24" s="1" t="s">
        <v>10</v>
      </c>
      <c r="B24" s="11">
        <v>16</v>
      </c>
      <c r="C24" s="10"/>
      <c r="D24" s="13">
        <v>324</v>
      </c>
      <c r="F24" s="14">
        <f si="0" t="shared"/>
        <v>0</v>
      </c>
      <c r="G24" s="14"/>
      <c r="I24" s="13"/>
    </row>
    <row hidden="1" r="25" spans="1:9" x14ac:dyDescent="0.3">
      <c r="A25" s="1" t="s">
        <v>11</v>
      </c>
      <c r="B25" s="11">
        <v>16</v>
      </c>
      <c r="C25" s="10"/>
      <c r="D25" s="14">
        <v>324</v>
      </c>
      <c r="F25" s="14">
        <f si="0" t="shared"/>
        <v>0</v>
      </c>
      <c r="G25" s="14"/>
      <c r="I25" s="14"/>
    </row>
    <row hidden="1" r="26" spans="1:9" x14ac:dyDescent="0.3">
      <c r="A26" s="1" t="s">
        <v>12</v>
      </c>
      <c r="B26" s="11">
        <v>16</v>
      </c>
      <c r="C26" s="10"/>
      <c r="D26" s="13">
        <v>324</v>
      </c>
      <c r="F26" s="14">
        <f si="0" t="shared"/>
        <v>0</v>
      </c>
      <c r="G26" s="14"/>
      <c r="I26" s="13"/>
    </row>
    <row hidden="1" r="27" spans="1:9" x14ac:dyDescent="0.3">
      <c r="A27" s="1" t="s">
        <v>13</v>
      </c>
      <c r="B27" s="11">
        <v>8</v>
      </c>
      <c r="C27" s="10"/>
      <c r="D27" s="14">
        <v>324</v>
      </c>
      <c r="F27" s="14">
        <f si="0" t="shared"/>
        <v>0</v>
      </c>
      <c r="G27" s="14"/>
      <c r="I27" s="14"/>
    </row>
    <row hidden="1" r="28" spans="1:9" x14ac:dyDescent="0.3">
      <c r="A28" s="1" t="s">
        <v>14</v>
      </c>
      <c r="B28" s="11">
        <v>21</v>
      </c>
      <c r="C28" s="10"/>
      <c r="D28" s="13">
        <v>324</v>
      </c>
      <c r="F28" s="14">
        <f si="0" t="shared"/>
        <v>0</v>
      </c>
      <c r="G28" s="14"/>
      <c r="I28" s="13"/>
    </row>
    <row r="29" spans="1:9" x14ac:dyDescent="0.3">
      <c r="A29" s="1" t="s">
        <v>155</v>
      </c>
      <c r="B29" s="11">
        <v>5</v>
      </c>
      <c r="C29" s="10">
        <v>10</v>
      </c>
      <c r="D29" s="13"/>
      <c r="F29" s="14"/>
      <c r="G29" s="14"/>
      <c r="I29" s="13"/>
    </row>
    <row ht="28.8" r="30" spans="1:9" x14ac:dyDescent="0.3">
      <c r="A30" s="1" t="s">
        <v>152</v>
      </c>
      <c r="B30" s="11">
        <v>5</v>
      </c>
      <c r="C30" s="10">
        <v>10</v>
      </c>
      <c r="D30" s="13"/>
      <c r="F30" s="14"/>
      <c r="G30" s="14"/>
      <c r="I30" s="13"/>
    </row>
    <row hidden="1" r="31" spans="1:9" x14ac:dyDescent="0.3">
      <c r="A31" s="1" t="s">
        <v>15</v>
      </c>
      <c r="B31" s="11">
        <v>8</v>
      </c>
      <c r="C31" s="10"/>
      <c r="D31" s="13">
        <v>324</v>
      </c>
      <c r="F31" s="14">
        <f si="0" t="shared"/>
        <v>0</v>
      </c>
      <c r="G31" s="14"/>
      <c r="I31" s="13"/>
    </row>
    <row hidden="1" r="32" spans="1:9" x14ac:dyDescent="0.3">
      <c r="A32" s="1" t="s">
        <v>16</v>
      </c>
      <c r="B32" s="11">
        <v>21</v>
      </c>
      <c r="C32" s="10"/>
      <c r="D32" s="14">
        <v>324</v>
      </c>
      <c r="F32" s="14">
        <f si="0" t="shared"/>
        <v>0</v>
      </c>
      <c r="G32" s="14"/>
      <c r="I32" s="14"/>
    </row>
    <row hidden="1" r="33" spans="1:9" x14ac:dyDescent="0.3">
      <c r="A33" s="1" t="s">
        <v>17</v>
      </c>
      <c r="B33" s="11">
        <v>20</v>
      </c>
      <c r="C33" s="10"/>
      <c r="D33" s="13">
        <v>324</v>
      </c>
      <c r="F33" s="14">
        <f si="0" t="shared"/>
        <v>0</v>
      </c>
      <c r="G33" s="14"/>
      <c r="I33" s="13"/>
    </row>
    <row r="34" spans="1:9" x14ac:dyDescent="0.3">
      <c r="A34" s="6" t="s">
        <v>55</v>
      </c>
      <c r="B34" s="7"/>
      <c r="C34" s="4"/>
      <c r="D34" s="15"/>
      <c r="F34" s="15">
        <f>SUM(F35:F70)</f>
        <v>1024704</v>
      </c>
      <c r="G34" s="15">
        <f>0.85*F34</f>
        <v>870998.4</v>
      </c>
      <c r="I34" s="15">
        <f>SUM(I35:I70)</f>
        <v>188800</v>
      </c>
    </row>
    <row hidden="1" r="35" spans="1:9" x14ac:dyDescent="0.3">
      <c r="A35" s="1" t="s">
        <v>19</v>
      </c>
      <c r="B35" s="11">
        <v>16</v>
      </c>
      <c r="C35" s="10"/>
      <c r="D35" s="14">
        <v>593</v>
      </c>
      <c r="F35" s="14">
        <f>B35*C35*D35</f>
        <v>0</v>
      </c>
      <c r="G35" s="14"/>
      <c r="I35" s="14"/>
    </row>
    <row hidden="1" r="36" spans="1:9" x14ac:dyDescent="0.3">
      <c r="A36" s="1" t="s">
        <v>20</v>
      </c>
      <c r="B36" s="11">
        <v>16</v>
      </c>
      <c r="C36" s="10"/>
      <c r="D36" s="14">
        <v>593</v>
      </c>
      <c r="F36" s="14">
        <f ref="F36:F70" si="1" t="shared">B36*C36*D36</f>
        <v>0</v>
      </c>
      <c r="G36" s="14"/>
      <c r="I36" s="14"/>
    </row>
    <row hidden="1" r="37" spans="1:9" x14ac:dyDescent="0.3">
      <c r="A37" s="1" t="s">
        <v>21</v>
      </c>
      <c r="B37" s="11">
        <v>16</v>
      </c>
      <c r="C37" s="10"/>
      <c r="D37" s="14">
        <v>593</v>
      </c>
      <c r="F37" s="14">
        <f si="1" t="shared"/>
        <v>0</v>
      </c>
      <c r="G37" s="14"/>
      <c r="I37" s="14"/>
    </row>
    <row hidden="1" r="38" spans="1:9" x14ac:dyDescent="0.3">
      <c r="A38" s="1" t="s">
        <v>22</v>
      </c>
      <c r="B38" s="11">
        <v>16</v>
      </c>
      <c r="C38" s="10"/>
      <c r="D38" s="14">
        <v>593</v>
      </c>
      <c r="F38" s="14">
        <f si="1" t="shared"/>
        <v>0</v>
      </c>
      <c r="G38" s="14"/>
      <c r="I38" s="14"/>
    </row>
    <row hidden="1" r="39" spans="1:9" x14ac:dyDescent="0.3">
      <c r="A39" s="1" t="s">
        <v>23</v>
      </c>
      <c r="B39" s="11">
        <v>16</v>
      </c>
      <c r="C39" s="10"/>
      <c r="D39" s="14">
        <v>593</v>
      </c>
      <c r="F39" s="14">
        <f si="1" t="shared"/>
        <v>0</v>
      </c>
      <c r="G39" s="14"/>
      <c r="I39" s="14"/>
    </row>
    <row hidden="1" r="40" spans="1:9" x14ac:dyDescent="0.3">
      <c r="A40" s="1" t="s">
        <v>24</v>
      </c>
      <c r="B40" s="11">
        <v>16</v>
      </c>
      <c r="C40" s="10"/>
      <c r="D40" s="14">
        <v>593</v>
      </c>
      <c r="F40" s="14">
        <f si="1" t="shared"/>
        <v>0</v>
      </c>
      <c r="G40" s="14"/>
      <c r="I40" s="14"/>
    </row>
    <row hidden="1" r="41" spans="1:9" x14ac:dyDescent="0.3">
      <c r="A41" s="1" t="s">
        <v>25</v>
      </c>
      <c r="B41" s="11">
        <v>16</v>
      </c>
      <c r="C41" s="10"/>
      <c r="D41" s="14">
        <v>593</v>
      </c>
      <c r="F41" s="14">
        <f si="1" t="shared"/>
        <v>0</v>
      </c>
      <c r="G41" s="14"/>
      <c r="I41" s="14"/>
    </row>
    <row r="42" spans="1:9" x14ac:dyDescent="0.3">
      <c r="A42" s="1" t="s">
        <v>26</v>
      </c>
      <c r="B42" s="11">
        <v>16</v>
      </c>
      <c r="C42" s="10">
        <v>12</v>
      </c>
      <c r="D42" s="14">
        <v>593</v>
      </c>
      <c r="F42" s="14">
        <f si="1" t="shared"/>
        <v>113856</v>
      </c>
      <c r="G42" s="14"/>
      <c r="I42" s="14">
        <v>20800</v>
      </c>
    </row>
    <row hidden="1" r="43" spans="1:9" x14ac:dyDescent="0.3">
      <c r="A43" s="1" t="s">
        <v>27</v>
      </c>
      <c r="B43" s="11">
        <v>16</v>
      </c>
      <c r="C43" s="10"/>
      <c r="D43" s="14">
        <v>593</v>
      </c>
      <c r="F43" s="14">
        <f si="1" t="shared"/>
        <v>0</v>
      </c>
      <c r="G43" s="14"/>
      <c r="I43" s="14"/>
    </row>
    <row hidden="1" r="44" spans="1:9" x14ac:dyDescent="0.3">
      <c r="A44" s="1" t="s">
        <v>28</v>
      </c>
      <c r="B44" s="11">
        <v>16</v>
      </c>
      <c r="C44" s="10"/>
      <c r="D44" s="14">
        <v>593</v>
      </c>
      <c r="F44" s="14">
        <f si="1" t="shared"/>
        <v>0</v>
      </c>
      <c r="G44" s="14"/>
      <c r="I44" s="14"/>
    </row>
    <row hidden="1" r="45" spans="1:9" x14ac:dyDescent="0.3">
      <c r="A45" s="1" t="s">
        <v>29</v>
      </c>
      <c r="B45" s="11">
        <v>16</v>
      </c>
      <c r="C45" s="10"/>
      <c r="D45" s="14">
        <v>593</v>
      </c>
      <c r="F45" s="14">
        <f si="1" t="shared"/>
        <v>0</v>
      </c>
      <c r="G45" s="14"/>
      <c r="I45" s="14"/>
    </row>
    <row hidden="1" r="46" spans="1:9" x14ac:dyDescent="0.3">
      <c r="A46" s="1" t="s">
        <v>30</v>
      </c>
      <c r="B46" s="11">
        <v>16</v>
      </c>
      <c r="C46" s="10"/>
      <c r="D46" s="14">
        <v>593</v>
      </c>
      <c r="F46" s="14">
        <f si="1" t="shared"/>
        <v>0</v>
      </c>
      <c r="G46" s="14"/>
      <c r="I46" s="14"/>
    </row>
    <row r="47" spans="1:9" x14ac:dyDescent="0.3">
      <c r="A47" s="1" t="s">
        <v>31</v>
      </c>
      <c r="B47" s="11">
        <v>16</v>
      </c>
      <c r="C47" s="10">
        <v>12</v>
      </c>
      <c r="D47" s="14">
        <v>593</v>
      </c>
      <c r="F47" s="14">
        <f si="1" t="shared"/>
        <v>113856</v>
      </c>
      <c r="G47" s="14"/>
      <c r="I47" s="14">
        <v>21600</v>
      </c>
    </row>
    <row hidden="1" r="48" spans="1:9" x14ac:dyDescent="0.3">
      <c r="A48" s="1" t="s">
        <v>32</v>
      </c>
      <c r="B48" s="11">
        <v>16</v>
      </c>
      <c r="C48" s="10"/>
      <c r="D48" s="14">
        <v>593</v>
      </c>
      <c r="F48" s="14">
        <f si="1" t="shared"/>
        <v>0</v>
      </c>
      <c r="G48" s="14"/>
      <c r="I48" s="14"/>
    </row>
    <row hidden="1" r="49" spans="1:9" x14ac:dyDescent="0.3">
      <c r="A49" s="1" t="s">
        <v>33</v>
      </c>
      <c r="B49" s="11">
        <v>16</v>
      </c>
      <c r="C49" s="10"/>
      <c r="D49" s="14">
        <v>593</v>
      </c>
      <c r="F49" s="14">
        <f si="1" t="shared"/>
        <v>0</v>
      </c>
      <c r="G49" s="14"/>
      <c r="I49" s="14"/>
    </row>
    <row hidden="1" r="50" spans="1:9" x14ac:dyDescent="0.3">
      <c r="A50" s="1" t="s">
        <v>34</v>
      </c>
      <c r="B50" s="11">
        <v>16</v>
      </c>
      <c r="C50" s="10"/>
      <c r="D50" s="14">
        <v>593</v>
      </c>
      <c r="F50" s="14">
        <f si="1" t="shared"/>
        <v>0</v>
      </c>
      <c r="G50" s="14"/>
      <c r="I50" s="14"/>
    </row>
    <row hidden="1" r="51" spans="1:9" x14ac:dyDescent="0.3">
      <c r="A51" s="1" t="s">
        <v>35</v>
      </c>
      <c r="B51" s="11">
        <v>16</v>
      </c>
      <c r="C51" s="10"/>
      <c r="D51" s="14">
        <v>593</v>
      </c>
      <c r="F51" s="14">
        <f si="1" t="shared"/>
        <v>0</v>
      </c>
      <c r="G51" s="14"/>
      <c r="I51" s="14"/>
    </row>
    <row r="52" spans="1:9" x14ac:dyDescent="0.3">
      <c r="A52" s="1" t="s">
        <v>36</v>
      </c>
      <c r="B52" s="11">
        <v>16</v>
      </c>
      <c r="C52" s="10">
        <v>24</v>
      </c>
      <c r="D52" s="14">
        <v>593</v>
      </c>
      <c r="F52" s="14">
        <f si="1" t="shared"/>
        <v>227712</v>
      </c>
      <c r="G52" s="14"/>
      <c r="I52" s="14">
        <f>19200*2</f>
        <v>38400</v>
      </c>
    </row>
    <row hidden="1" r="53" spans="1:9" x14ac:dyDescent="0.3">
      <c r="A53" s="1" t="s">
        <v>37</v>
      </c>
      <c r="B53" s="11">
        <v>16</v>
      </c>
      <c r="C53" s="10"/>
      <c r="D53" s="14">
        <v>593</v>
      </c>
      <c r="F53" s="14">
        <f si="1" t="shared"/>
        <v>0</v>
      </c>
      <c r="G53" s="14"/>
      <c r="I53" s="14"/>
    </row>
    <row hidden="1" r="54" spans="1:9" x14ac:dyDescent="0.3">
      <c r="A54" s="1" t="s">
        <v>38</v>
      </c>
      <c r="B54" s="11">
        <v>16</v>
      </c>
      <c r="C54" s="10"/>
      <c r="D54" s="14">
        <v>593</v>
      </c>
      <c r="F54" s="14">
        <f si="1" t="shared"/>
        <v>0</v>
      </c>
      <c r="G54" s="14"/>
      <c r="I54" s="14"/>
    </row>
    <row hidden="1" r="55" spans="1:9" x14ac:dyDescent="0.3">
      <c r="A55" s="1" t="s">
        <v>39</v>
      </c>
      <c r="B55" s="11">
        <v>16</v>
      </c>
      <c r="C55" s="10"/>
      <c r="D55" s="14">
        <v>593</v>
      </c>
      <c r="F55" s="14">
        <f si="1" t="shared"/>
        <v>0</v>
      </c>
      <c r="G55" s="14"/>
      <c r="I55" s="14"/>
    </row>
    <row hidden="1" r="56" spans="1:9" x14ac:dyDescent="0.3">
      <c r="A56" s="1" t="s">
        <v>40</v>
      </c>
      <c r="B56" s="11">
        <v>16</v>
      </c>
      <c r="C56" s="10"/>
      <c r="D56" s="14">
        <v>593</v>
      </c>
      <c r="F56" s="14">
        <f si="1" t="shared"/>
        <v>0</v>
      </c>
      <c r="G56" s="14"/>
      <c r="I56" s="14"/>
    </row>
    <row hidden="1" r="57" spans="1:9" x14ac:dyDescent="0.3">
      <c r="A57" s="1" t="s">
        <v>41</v>
      </c>
      <c r="B57" s="11">
        <v>16</v>
      </c>
      <c r="C57" s="10"/>
      <c r="D57" s="14">
        <v>593</v>
      </c>
      <c r="F57" s="14">
        <f si="1" t="shared"/>
        <v>0</v>
      </c>
      <c r="G57" s="14"/>
      <c r="I57" s="14"/>
    </row>
    <row r="58" spans="1:9" x14ac:dyDescent="0.3">
      <c r="A58" s="1" t="s">
        <v>42</v>
      </c>
      <c r="B58" s="11">
        <v>16</v>
      </c>
      <c r="C58" s="10">
        <v>12</v>
      </c>
      <c r="D58" s="14">
        <v>593</v>
      </c>
      <c r="F58" s="14">
        <f si="1" t="shared"/>
        <v>113856</v>
      </c>
      <c r="G58" s="14"/>
      <c r="I58" s="14">
        <v>21600</v>
      </c>
    </row>
    <row hidden="1" r="59" spans="1:9" x14ac:dyDescent="0.3">
      <c r="A59" s="1" t="s">
        <v>43</v>
      </c>
      <c r="B59" s="11">
        <v>16</v>
      </c>
      <c r="C59" s="10"/>
      <c r="D59" s="14">
        <v>593</v>
      </c>
      <c r="F59" s="14">
        <f si="1" t="shared"/>
        <v>0</v>
      </c>
      <c r="G59" s="14"/>
      <c r="I59" s="14"/>
    </row>
    <row hidden="1" r="60" spans="1:9" x14ac:dyDescent="0.3">
      <c r="A60" s="1" t="s">
        <v>44</v>
      </c>
      <c r="B60" s="11">
        <v>16</v>
      </c>
      <c r="C60" s="10"/>
      <c r="D60" s="14">
        <v>593</v>
      </c>
      <c r="F60" s="14">
        <f si="1" t="shared"/>
        <v>0</v>
      </c>
      <c r="G60" s="14"/>
      <c r="I60" s="14"/>
    </row>
    <row hidden="1" r="61" spans="1:9" x14ac:dyDescent="0.3">
      <c r="A61" s="1" t="s">
        <v>45</v>
      </c>
      <c r="B61" s="11">
        <v>16</v>
      </c>
      <c r="C61" s="10"/>
      <c r="D61" s="14">
        <v>593</v>
      </c>
      <c r="F61" s="14">
        <f si="1" t="shared"/>
        <v>0</v>
      </c>
      <c r="G61" s="14"/>
      <c r="I61" s="14"/>
    </row>
    <row hidden="1" r="62" spans="1:9" x14ac:dyDescent="0.3">
      <c r="A62" s="1" t="s">
        <v>46</v>
      </c>
      <c r="B62" s="11">
        <v>16</v>
      </c>
      <c r="C62" s="10"/>
      <c r="D62" s="14">
        <v>593</v>
      </c>
      <c r="F62" s="14">
        <f si="1" t="shared"/>
        <v>0</v>
      </c>
      <c r="G62" s="14"/>
      <c r="I62" s="14"/>
    </row>
    <row hidden="1" r="63" spans="1:9" x14ac:dyDescent="0.3">
      <c r="A63" s="1" t="s">
        <v>47</v>
      </c>
      <c r="B63" s="11">
        <v>16</v>
      </c>
      <c r="C63" s="10"/>
      <c r="D63" s="14">
        <v>593</v>
      </c>
      <c r="F63" s="14">
        <f si="1" t="shared"/>
        <v>0</v>
      </c>
      <c r="G63" s="14"/>
      <c r="I63" s="14"/>
    </row>
    <row r="64" spans="1:9" x14ac:dyDescent="0.3">
      <c r="A64" s="1" t="s">
        <v>48</v>
      </c>
      <c r="B64" s="11">
        <v>16</v>
      </c>
      <c r="C64" s="10">
        <v>12</v>
      </c>
      <c r="D64" s="14">
        <v>593</v>
      </c>
      <c r="F64" s="14">
        <f si="1" t="shared"/>
        <v>113856</v>
      </c>
      <c r="G64" s="14"/>
      <c r="I64" s="14">
        <v>19200</v>
      </c>
    </row>
    <row hidden="1" r="65" spans="1:9" x14ac:dyDescent="0.3">
      <c r="A65" s="1" t="s">
        <v>49</v>
      </c>
      <c r="B65" s="11">
        <v>16</v>
      </c>
      <c r="C65" s="10"/>
      <c r="D65" s="14">
        <v>593</v>
      </c>
      <c r="F65" s="14">
        <f si="1" t="shared"/>
        <v>0</v>
      </c>
      <c r="G65" s="14"/>
      <c r="I65" s="14"/>
    </row>
    <row hidden="1" r="66" spans="1:9" x14ac:dyDescent="0.3">
      <c r="A66" s="1" t="s">
        <v>50</v>
      </c>
      <c r="B66" s="11">
        <v>16</v>
      </c>
      <c r="C66" s="10"/>
      <c r="D66" s="14">
        <v>593</v>
      </c>
      <c r="F66" s="14">
        <v>0</v>
      </c>
      <c r="G66" s="14"/>
      <c r="I66" s="14"/>
    </row>
    <row hidden="1" r="67" spans="1:9" x14ac:dyDescent="0.3">
      <c r="A67" s="1" t="s">
        <v>51</v>
      </c>
      <c r="B67" s="11">
        <v>16</v>
      </c>
      <c r="C67" s="10"/>
      <c r="D67" s="14">
        <v>593</v>
      </c>
      <c r="F67" s="14">
        <f si="1" t="shared"/>
        <v>0</v>
      </c>
      <c r="G67" s="14"/>
      <c r="I67" s="14"/>
    </row>
    <row r="68" spans="1:9" x14ac:dyDescent="0.3">
      <c r="A68" s="1" t="s">
        <v>52</v>
      </c>
      <c r="B68" s="11">
        <v>24</v>
      </c>
      <c r="C68" s="10">
        <v>24</v>
      </c>
      <c r="D68" s="14">
        <v>593</v>
      </c>
      <c r="F68" s="14">
        <f si="1" t="shared"/>
        <v>341568</v>
      </c>
      <c r="G68" s="14"/>
      <c r="I68" s="14">
        <f>33600*2</f>
        <v>67200</v>
      </c>
    </row>
    <row hidden="1" r="69" spans="1:9" x14ac:dyDescent="0.3">
      <c r="A69" s="1" t="s">
        <v>53</v>
      </c>
      <c r="B69" s="11">
        <v>16</v>
      </c>
      <c r="C69" s="10"/>
      <c r="D69" s="14">
        <v>593</v>
      </c>
      <c r="F69" s="14">
        <f si="1" t="shared"/>
        <v>0</v>
      </c>
      <c r="G69" s="14"/>
      <c r="I69" s="14"/>
    </row>
    <row hidden="1" r="70" spans="1:9" x14ac:dyDescent="0.3">
      <c r="A70" s="1" t="s">
        <v>54</v>
      </c>
      <c r="B70" s="11">
        <v>18</v>
      </c>
      <c r="C70" s="10"/>
      <c r="D70" s="14">
        <v>593</v>
      </c>
      <c r="F70" s="14">
        <f si="1" t="shared"/>
        <v>0</v>
      </c>
      <c r="G70" s="14"/>
      <c r="I70" s="14"/>
    </row>
    <row hidden="1" r="71" spans="1:9" x14ac:dyDescent="0.3">
      <c r="A71" s="6" t="s">
        <v>55</v>
      </c>
      <c r="B71" s="7"/>
      <c r="C71" s="4">
        <f>SUM(C72:C74)</f>
        <v>0</v>
      </c>
      <c r="D71" s="15"/>
      <c r="F71" s="15">
        <f>SUM(F72:F74)</f>
        <v>0</v>
      </c>
      <c r="G71" s="15">
        <f>0.85*F71</f>
        <v>0</v>
      </c>
      <c r="I71" s="15"/>
    </row>
    <row hidden="1" r="72" spans="1:9" x14ac:dyDescent="0.3">
      <c r="A72" s="1" t="s">
        <v>56</v>
      </c>
      <c r="B72" s="11">
        <f>78*2</f>
        <v>156</v>
      </c>
      <c r="C72" s="10"/>
      <c r="D72" s="14">
        <v>230</v>
      </c>
      <c r="F72" s="14">
        <f>B72*C72*D72</f>
        <v>0</v>
      </c>
      <c r="G72" s="14"/>
      <c r="I72" s="14"/>
    </row>
    <row hidden="1" r="73" spans="1:9" x14ac:dyDescent="0.3">
      <c r="A73" s="1" t="s">
        <v>57</v>
      </c>
      <c r="B73" s="11">
        <f ref="B73:B74" si="2" t="shared">78*2</f>
        <v>156</v>
      </c>
      <c r="C73" s="10"/>
      <c r="D73" s="14">
        <v>230</v>
      </c>
      <c r="F73" s="14">
        <f ref="F73:F74" si="3" t="shared">B73*C73*D73</f>
        <v>0</v>
      </c>
      <c r="G73" s="14"/>
      <c r="I73" s="14"/>
    </row>
    <row hidden="1" r="74" spans="1:9" x14ac:dyDescent="0.3">
      <c r="A74" s="1" t="s">
        <v>58</v>
      </c>
      <c r="B74" s="11">
        <f si="2" t="shared"/>
        <v>156</v>
      </c>
      <c r="C74" s="10"/>
      <c r="D74" s="14">
        <v>230</v>
      </c>
      <c r="F74" s="14">
        <f si="3" t="shared"/>
        <v>0</v>
      </c>
      <c r="G74" s="14"/>
      <c r="I74" s="14"/>
    </row>
    <row hidden="1" r="75" spans="1:9" x14ac:dyDescent="0.3">
      <c r="A75" s="6" t="s">
        <v>59</v>
      </c>
      <c r="B75" s="7"/>
      <c r="C75" s="4">
        <f>SUM(C76:C87)</f>
        <v>0</v>
      </c>
      <c r="D75" s="15"/>
      <c r="F75" s="15">
        <f>SUM(F76:F87)</f>
        <v>0</v>
      </c>
      <c r="G75" s="15">
        <f>0.85*F75</f>
        <v>0</v>
      </c>
      <c r="I75" s="15"/>
    </row>
    <row hidden="1" r="76" spans="1:9" x14ac:dyDescent="0.3">
      <c r="A76" s="1" t="s">
        <v>60</v>
      </c>
      <c r="B76" s="11">
        <v>16</v>
      </c>
      <c r="C76" s="10"/>
      <c r="D76" s="14">
        <v>609</v>
      </c>
      <c r="F76" s="14">
        <f>B76*C76*D76</f>
        <v>0</v>
      </c>
      <c r="G76" s="14"/>
      <c r="I76" s="14"/>
    </row>
    <row hidden="1" r="77" spans="1:9" x14ac:dyDescent="0.3">
      <c r="A77" s="1" t="s">
        <v>61</v>
      </c>
      <c r="B77" s="11">
        <v>35</v>
      </c>
      <c r="C77" s="10"/>
      <c r="D77" s="14">
        <v>609</v>
      </c>
      <c r="F77" s="14">
        <f ref="F77:F87" si="4" t="shared">B77*C77*D77</f>
        <v>0</v>
      </c>
      <c r="G77" s="14"/>
      <c r="I77" s="14"/>
    </row>
    <row hidden="1" r="78" spans="1:9" x14ac:dyDescent="0.3">
      <c r="A78" s="1" t="s">
        <v>62</v>
      </c>
      <c r="B78" s="11">
        <v>35</v>
      </c>
      <c r="C78" s="10"/>
      <c r="D78" s="14">
        <v>609</v>
      </c>
      <c r="F78" s="14">
        <f si="4" t="shared"/>
        <v>0</v>
      </c>
      <c r="G78" s="14"/>
      <c r="I78" s="14"/>
    </row>
    <row hidden="1" r="79" spans="1:9" x14ac:dyDescent="0.3">
      <c r="A79" s="1" t="s">
        <v>63</v>
      </c>
      <c r="B79" s="11">
        <v>35</v>
      </c>
      <c r="C79" s="10"/>
      <c r="D79" s="14">
        <v>609</v>
      </c>
      <c r="F79" s="14">
        <f si="4" t="shared"/>
        <v>0</v>
      </c>
      <c r="G79" s="14"/>
      <c r="I79" s="14"/>
    </row>
    <row hidden="1" r="80" spans="1:9" x14ac:dyDescent="0.3">
      <c r="A80" s="1" t="s">
        <v>64</v>
      </c>
      <c r="B80" s="11">
        <v>24</v>
      </c>
      <c r="C80" s="10"/>
      <c r="D80" s="14">
        <v>609</v>
      </c>
      <c r="F80" s="14">
        <f si="4" t="shared"/>
        <v>0</v>
      </c>
      <c r="G80" s="14"/>
      <c r="I80" s="14"/>
    </row>
    <row hidden="1" r="81" spans="1:9" x14ac:dyDescent="0.3">
      <c r="A81" s="1" t="s">
        <v>65</v>
      </c>
      <c r="B81" s="11">
        <v>24</v>
      </c>
      <c r="C81" s="10"/>
      <c r="D81" s="14">
        <v>609</v>
      </c>
      <c r="F81" s="14">
        <f si="4" t="shared"/>
        <v>0</v>
      </c>
      <c r="G81" s="14"/>
      <c r="I81" s="14"/>
    </row>
    <row hidden="1" r="82" spans="1:9" x14ac:dyDescent="0.3">
      <c r="A82" s="1" t="s">
        <v>66</v>
      </c>
      <c r="B82" s="11">
        <v>24</v>
      </c>
      <c r="C82" s="10"/>
      <c r="D82" s="14">
        <v>609</v>
      </c>
      <c r="F82" s="14">
        <f si="4" t="shared"/>
        <v>0</v>
      </c>
      <c r="G82" s="14"/>
      <c r="I82" s="14"/>
    </row>
    <row hidden="1" r="83" spans="1:9" x14ac:dyDescent="0.3">
      <c r="A83" s="1" t="s">
        <v>67</v>
      </c>
      <c r="B83" s="11">
        <v>24</v>
      </c>
      <c r="C83" s="10"/>
      <c r="D83" s="14">
        <v>609</v>
      </c>
      <c r="F83" s="14">
        <f si="4" t="shared"/>
        <v>0</v>
      </c>
      <c r="G83" s="14"/>
      <c r="I83" s="14"/>
    </row>
    <row hidden="1" r="84" spans="1:9" x14ac:dyDescent="0.3">
      <c r="A84" s="1" t="s">
        <v>68</v>
      </c>
      <c r="B84" s="11">
        <v>35</v>
      </c>
      <c r="C84" s="10"/>
      <c r="D84" s="14">
        <v>609</v>
      </c>
      <c r="F84" s="14">
        <f si="4" t="shared"/>
        <v>0</v>
      </c>
      <c r="G84" s="14"/>
      <c r="I84" s="14"/>
    </row>
    <row hidden="1" r="85" spans="1:9" x14ac:dyDescent="0.3">
      <c r="A85" s="1" t="s">
        <v>69</v>
      </c>
      <c r="B85" s="11">
        <v>35</v>
      </c>
      <c r="C85" s="10"/>
      <c r="D85" s="14">
        <v>609</v>
      </c>
      <c r="F85" s="14">
        <f si="4" t="shared"/>
        <v>0</v>
      </c>
      <c r="G85" s="14"/>
      <c r="I85" s="14"/>
    </row>
    <row hidden="1" r="86" spans="1:9" x14ac:dyDescent="0.3">
      <c r="A86" s="1" t="s">
        <v>70</v>
      </c>
      <c r="B86" s="11">
        <v>35</v>
      </c>
      <c r="C86" s="10"/>
      <c r="D86" s="14">
        <v>609</v>
      </c>
      <c r="F86" s="14">
        <f si="4" t="shared"/>
        <v>0</v>
      </c>
      <c r="G86" s="14"/>
      <c r="I86" s="14"/>
    </row>
    <row hidden="1" r="87" spans="1:9" x14ac:dyDescent="0.3">
      <c r="A87" s="1" t="s">
        <v>71</v>
      </c>
      <c r="B87" s="11">
        <v>35</v>
      </c>
      <c r="C87" s="10"/>
      <c r="D87" s="14">
        <v>609</v>
      </c>
      <c r="F87" s="14">
        <f si="4" t="shared"/>
        <v>0</v>
      </c>
      <c r="G87" s="14"/>
      <c r="I87" s="14"/>
    </row>
    <row r="88" spans="1:9" x14ac:dyDescent="0.3">
      <c r="A88" s="6" t="s">
        <v>72</v>
      </c>
      <c r="B88" s="7"/>
      <c r="C88" s="4"/>
      <c r="D88" s="15"/>
      <c r="F88" s="15">
        <f>SUM(F89:F109)</f>
        <v>73248</v>
      </c>
      <c r="G88" s="15">
        <f>0.85*F88</f>
        <v>62260.799999999996</v>
      </c>
      <c r="I88" s="15">
        <f>SUM(I89:I109)</f>
        <v>48800</v>
      </c>
    </row>
    <row hidden="1" r="89" spans="1:9" x14ac:dyDescent="0.3">
      <c r="A89" s="1" t="s">
        <v>73</v>
      </c>
      <c r="B89" s="11">
        <v>5</v>
      </c>
      <c r="C89" s="10"/>
      <c r="D89" s="14">
        <v>436</v>
      </c>
      <c r="F89" s="14">
        <f>B89*C89*D89</f>
        <v>0</v>
      </c>
      <c r="G89" s="14"/>
      <c r="I89" s="14"/>
    </row>
    <row r="90" spans="1:9" x14ac:dyDescent="0.3">
      <c r="A90" s="1" t="s">
        <v>74</v>
      </c>
      <c r="B90" s="11">
        <v>8</v>
      </c>
      <c r="C90" s="10">
        <v>1</v>
      </c>
      <c r="D90" s="14">
        <v>436</v>
      </c>
      <c r="F90" s="14">
        <f>B90*C90*D90</f>
        <v>3488</v>
      </c>
      <c r="G90" s="14"/>
      <c r="I90" s="14">
        <v>10400</v>
      </c>
    </row>
    <row hidden="1" r="91" spans="1:9" x14ac:dyDescent="0.3">
      <c r="A91" s="1" t="s">
        <v>75</v>
      </c>
      <c r="B91" s="11">
        <v>8</v>
      </c>
      <c r="C91" s="10"/>
      <c r="D91" s="14">
        <v>436</v>
      </c>
      <c r="F91" s="14">
        <f ref="F91:F109" si="5" t="shared">B91*C91*D91</f>
        <v>0</v>
      </c>
      <c r="G91" s="14"/>
      <c r="I91" s="14"/>
    </row>
    <row hidden="1" r="92" spans="1:9" x14ac:dyDescent="0.3">
      <c r="A92" s="1" t="s">
        <v>76</v>
      </c>
      <c r="B92" s="11">
        <v>16</v>
      </c>
      <c r="C92" s="10"/>
      <c r="D92" s="14">
        <v>436</v>
      </c>
      <c r="F92" s="14">
        <f si="5" t="shared"/>
        <v>0</v>
      </c>
      <c r="G92" s="14"/>
      <c r="I92" s="14"/>
    </row>
    <row hidden="1" r="93" spans="1:9" x14ac:dyDescent="0.3">
      <c r="A93" s="1" t="s">
        <v>77</v>
      </c>
      <c r="B93" s="11">
        <v>8</v>
      </c>
      <c r="C93" s="10"/>
      <c r="D93" s="14">
        <v>436</v>
      </c>
      <c r="F93" s="14">
        <f si="5" t="shared"/>
        <v>0</v>
      </c>
      <c r="G93" s="14"/>
      <c r="I93" s="14"/>
    </row>
    <row hidden="1" r="94" spans="1:9" x14ac:dyDescent="0.3">
      <c r="A94" s="1" t="s">
        <v>78</v>
      </c>
      <c r="B94" s="11">
        <v>8</v>
      </c>
      <c r="C94" s="10"/>
      <c r="D94" s="14">
        <v>436</v>
      </c>
      <c r="F94" s="14">
        <f si="5" t="shared"/>
        <v>0</v>
      </c>
      <c r="G94" s="14"/>
      <c r="I94" s="14"/>
    </row>
    <row hidden="1" r="95" spans="1:9" x14ac:dyDescent="0.3">
      <c r="A95" s="1" t="s">
        <v>79</v>
      </c>
      <c r="B95" s="11">
        <v>8</v>
      </c>
      <c r="C95" s="10"/>
      <c r="D95" s="14">
        <v>436</v>
      </c>
      <c r="F95" s="14">
        <f si="5" t="shared"/>
        <v>0</v>
      </c>
      <c r="G95" s="14"/>
      <c r="I95" s="14"/>
    </row>
    <row hidden="1" r="96" spans="1:9" x14ac:dyDescent="0.3">
      <c r="A96" s="1" t="s">
        <v>80</v>
      </c>
      <c r="B96" s="11">
        <v>16</v>
      </c>
      <c r="C96" s="10"/>
      <c r="D96" s="14">
        <v>436</v>
      </c>
      <c r="F96" s="14">
        <f si="5" t="shared"/>
        <v>0</v>
      </c>
      <c r="G96" s="14"/>
      <c r="I96" s="14"/>
    </row>
    <row hidden="1" r="97" spans="1:9" x14ac:dyDescent="0.3">
      <c r="A97" s="1" t="s">
        <v>81</v>
      </c>
      <c r="B97" s="11">
        <v>8</v>
      </c>
      <c r="C97" s="10"/>
      <c r="D97" s="14">
        <v>436</v>
      </c>
      <c r="F97" s="14">
        <f si="5" t="shared"/>
        <v>0</v>
      </c>
      <c r="G97" s="14"/>
      <c r="I97" s="14"/>
    </row>
    <row hidden="1" r="98" spans="1:9" x14ac:dyDescent="0.3">
      <c r="A98" s="1" t="s">
        <v>82</v>
      </c>
      <c r="B98" s="11">
        <v>8</v>
      </c>
      <c r="C98" s="10"/>
      <c r="D98" s="14">
        <v>436</v>
      </c>
      <c r="F98" s="14">
        <f si="5" t="shared"/>
        <v>0</v>
      </c>
      <c r="G98" s="14"/>
      <c r="I98" s="14"/>
    </row>
    <row hidden="1" r="99" spans="1:9" x14ac:dyDescent="0.3">
      <c r="A99" s="1" t="s">
        <v>83</v>
      </c>
      <c r="B99" s="11">
        <v>8</v>
      </c>
      <c r="C99" s="10"/>
      <c r="D99" s="14">
        <v>436</v>
      </c>
      <c r="F99" s="14">
        <f si="5" t="shared"/>
        <v>0</v>
      </c>
      <c r="G99" s="14"/>
      <c r="I99" s="14"/>
    </row>
    <row r="100" spans="1:9" x14ac:dyDescent="0.3">
      <c r="A100" s="1" t="s">
        <v>84</v>
      </c>
      <c r="B100" s="11">
        <v>16</v>
      </c>
      <c r="C100" s="10">
        <v>5</v>
      </c>
      <c r="D100" s="14">
        <v>436</v>
      </c>
      <c r="F100" s="14">
        <f si="5" t="shared"/>
        <v>34880</v>
      </c>
      <c r="G100" s="14"/>
      <c r="I100" s="14">
        <v>16000</v>
      </c>
    </row>
    <row hidden="1" r="101" spans="1:9" x14ac:dyDescent="0.3">
      <c r="A101" s="1" t="s">
        <v>85</v>
      </c>
      <c r="B101" s="11">
        <v>16</v>
      </c>
      <c r="C101" s="10"/>
      <c r="D101" s="14">
        <v>436</v>
      </c>
      <c r="F101" s="14">
        <f si="5" t="shared"/>
        <v>0</v>
      </c>
      <c r="G101" s="14"/>
      <c r="I101" s="14"/>
    </row>
    <row hidden="1" r="102" spans="1:9" x14ac:dyDescent="0.3">
      <c r="A102" s="1" t="s">
        <v>86</v>
      </c>
      <c r="B102" s="11">
        <v>16</v>
      </c>
      <c r="C102" s="10"/>
      <c r="D102" s="14">
        <v>436</v>
      </c>
      <c r="F102" s="14">
        <f si="5" t="shared"/>
        <v>0</v>
      </c>
      <c r="G102" s="14"/>
      <c r="I102" s="14"/>
    </row>
    <row hidden="1" r="103" spans="1:9" x14ac:dyDescent="0.3">
      <c r="A103" s="1" t="s">
        <v>73</v>
      </c>
      <c r="B103" s="11">
        <v>5</v>
      </c>
      <c r="C103" s="10"/>
      <c r="D103" s="14">
        <v>436</v>
      </c>
      <c r="F103" s="14">
        <f si="5" t="shared"/>
        <v>0</v>
      </c>
      <c r="G103" s="14"/>
      <c r="I103" s="14"/>
    </row>
    <row r="104" spans="1:9" x14ac:dyDescent="0.3">
      <c r="A104" s="1" t="s">
        <v>87</v>
      </c>
      <c r="B104" s="11">
        <v>16</v>
      </c>
      <c r="C104" s="10">
        <v>5</v>
      </c>
      <c r="D104" s="14">
        <v>436</v>
      </c>
      <c r="F104" s="14">
        <f si="5" t="shared"/>
        <v>34880</v>
      </c>
      <c r="G104" s="14"/>
      <c r="I104" s="14">
        <v>22400</v>
      </c>
    </row>
    <row hidden="1" r="105" spans="1:9" x14ac:dyDescent="0.3">
      <c r="A105" s="1" t="s">
        <v>88</v>
      </c>
      <c r="B105" s="11">
        <v>16</v>
      </c>
      <c r="C105" s="10"/>
      <c r="D105" s="14">
        <v>436</v>
      </c>
      <c r="F105" s="14">
        <f si="5" t="shared"/>
        <v>0</v>
      </c>
      <c r="G105" s="14"/>
      <c r="I105" s="14"/>
    </row>
    <row hidden="1" r="106" spans="1:9" x14ac:dyDescent="0.3">
      <c r="A106" s="1" t="s">
        <v>89</v>
      </c>
      <c r="B106" s="11">
        <v>16</v>
      </c>
      <c r="C106" s="10"/>
      <c r="D106" s="14">
        <v>436</v>
      </c>
      <c r="F106" s="14">
        <f si="5" t="shared"/>
        <v>0</v>
      </c>
      <c r="G106" s="14"/>
      <c r="I106" s="14"/>
    </row>
    <row hidden="1" r="107" spans="1:9" x14ac:dyDescent="0.3">
      <c r="A107" s="1" t="s">
        <v>90</v>
      </c>
      <c r="B107" s="11">
        <v>8</v>
      </c>
      <c r="C107" s="10"/>
      <c r="D107" s="14">
        <v>436</v>
      </c>
      <c r="F107" s="14">
        <f si="5" t="shared"/>
        <v>0</v>
      </c>
      <c r="G107" s="14"/>
      <c r="I107" s="14"/>
    </row>
    <row hidden="1" r="108" spans="1:9" x14ac:dyDescent="0.3">
      <c r="A108" s="1" t="s">
        <v>91</v>
      </c>
      <c r="B108" s="11">
        <v>8</v>
      </c>
      <c r="C108" s="10"/>
      <c r="D108" s="14">
        <v>436</v>
      </c>
      <c r="F108" s="14">
        <f si="5" t="shared"/>
        <v>0</v>
      </c>
      <c r="G108" s="14"/>
      <c r="I108" s="14"/>
    </row>
    <row hidden="1" r="109" spans="1:9" x14ac:dyDescent="0.3">
      <c r="A109" s="1" t="s">
        <v>92</v>
      </c>
      <c r="B109" s="11">
        <v>8</v>
      </c>
      <c r="C109" s="10"/>
      <c r="D109" s="14">
        <v>436</v>
      </c>
      <c r="F109" s="14">
        <f si="5" t="shared"/>
        <v>0</v>
      </c>
      <c r="G109" s="14"/>
      <c r="I109" s="14"/>
    </row>
    <row r="110" spans="1:9" x14ac:dyDescent="0.3">
      <c r="A110" s="6" t="s">
        <v>6</v>
      </c>
      <c r="B110" s="7"/>
      <c r="C110" s="4"/>
      <c r="D110" s="15"/>
      <c r="F110" s="15" t="e">
        <f>SUM(F111:F155,#REF!)</f>
        <v>#REF!</v>
      </c>
      <c r="G110" s="15" t="e">
        <f>0.85*F110</f>
        <v>#REF!</v>
      </c>
      <c r="I110" s="15">
        <f>SUM(I111:I155)</f>
        <v>265400</v>
      </c>
    </row>
    <row hidden="1" r="111" spans="1:9" x14ac:dyDescent="0.3">
      <c r="A111" s="1" t="s">
        <v>93</v>
      </c>
      <c r="B111" s="11">
        <v>42.5</v>
      </c>
      <c r="C111" s="10"/>
      <c r="D111" s="14">
        <v>252</v>
      </c>
      <c r="F111" s="14">
        <f>B111*C111*D111</f>
        <v>0</v>
      </c>
      <c r="G111" s="14"/>
      <c r="I111" s="14"/>
    </row>
    <row hidden="1" r="112" spans="1:9" x14ac:dyDescent="0.3">
      <c r="A112" s="1" t="s">
        <v>94</v>
      </c>
      <c r="B112" s="11">
        <v>160</v>
      </c>
      <c r="C112" s="10"/>
      <c r="D112" s="14">
        <v>252</v>
      </c>
      <c r="F112" s="14">
        <f ref="F112:F155" si="6" t="shared">B112*C112*D112</f>
        <v>0</v>
      </c>
      <c r="G112" s="14"/>
      <c r="I112" s="14"/>
    </row>
    <row hidden="1" r="113" spans="1:9" x14ac:dyDescent="0.3">
      <c r="A113" s="1" t="s">
        <v>95</v>
      </c>
      <c r="B113" s="11">
        <v>160</v>
      </c>
      <c r="C113" s="10"/>
      <c r="D113" s="14">
        <v>252</v>
      </c>
      <c r="F113" s="14">
        <f si="6" t="shared"/>
        <v>0</v>
      </c>
      <c r="G113" s="14"/>
      <c r="I113" s="14"/>
    </row>
    <row hidden="1" r="114" spans="1:9" x14ac:dyDescent="0.3">
      <c r="A114" s="1" t="s">
        <v>96</v>
      </c>
      <c r="B114" s="11">
        <v>40</v>
      </c>
      <c r="C114" s="10"/>
      <c r="D114" s="14">
        <v>252</v>
      </c>
      <c r="F114" s="14">
        <f si="6" t="shared"/>
        <v>0</v>
      </c>
      <c r="G114" s="14"/>
      <c r="I114" s="14"/>
    </row>
    <row hidden="1" r="115" spans="1:9" x14ac:dyDescent="0.3">
      <c r="A115" s="1" t="s">
        <v>97</v>
      </c>
      <c r="B115" s="11">
        <v>40</v>
      </c>
      <c r="C115" s="10" t="s">
        <v>98</v>
      </c>
      <c r="D115" s="14"/>
      <c r="F115" s="14"/>
      <c r="G115" s="14"/>
      <c r="I115" s="14"/>
    </row>
    <row r="116" spans="1:9" x14ac:dyDescent="0.3">
      <c r="A116" s="1" t="s">
        <v>99</v>
      </c>
      <c r="B116" s="11">
        <v>59</v>
      </c>
      <c r="C116" s="10">
        <v>2</v>
      </c>
      <c r="D116" s="14">
        <v>252</v>
      </c>
      <c r="F116" s="14">
        <f si="6" t="shared"/>
        <v>29736</v>
      </c>
      <c r="G116" s="14"/>
      <c r="I116" s="14">
        <v>35400</v>
      </c>
    </row>
    <row r="117" spans="1:9" x14ac:dyDescent="0.3">
      <c r="A117" s="1" t="s">
        <v>100</v>
      </c>
      <c r="B117" s="11">
        <v>40</v>
      </c>
      <c r="C117" s="10">
        <v>7</v>
      </c>
      <c r="D117" s="14">
        <v>252</v>
      </c>
      <c r="F117" s="14">
        <f si="6" t="shared"/>
        <v>70560</v>
      </c>
      <c r="G117" s="14"/>
      <c r="I117" s="14">
        <v>24000</v>
      </c>
    </row>
    <row r="118" spans="1:9" x14ac:dyDescent="0.3">
      <c r="A118" s="1" t="s">
        <v>101</v>
      </c>
      <c r="B118" s="11">
        <v>32</v>
      </c>
      <c r="C118" s="10">
        <v>10</v>
      </c>
      <c r="D118" s="14">
        <v>252</v>
      </c>
      <c r="F118" s="14">
        <f si="6" t="shared"/>
        <v>80640</v>
      </c>
      <c r="G118" s="14"/>
      <c r="I118" s="14">
        <v>32000</v>
      </c>
    </row>
    <row r="119" spans="1:9" x14ac:dyDescent="0.3">
      <c r="A119" s="1" t="s">
        <v>102</v>
      </c>
      <c r="B119" s="11">
        <v>30</v>
      </c>
      <c r="C119" s="10">
        <v>7</v>
      </c>
      <c r="D119" s="14">
        <v>252</v>
      </c>
      <c r="F119" s="14">
        <f si="6" t="shared"/>
        <v>52920</v>
      </c>
      <c r="G119" s="14"/>
      <c r="I119" s="14">
        <v>18000</v>
      </c>
    </row>
    <row r="120" spans="1:9" x14ac:dyDescent="0.3">
      <c r="A120" s="1" t="s">
        <v>103</v>
      </c>
      <c r="B120" s="11">
        <v>8</v>
      </c>
      <c r="C120" s="10">
        <v>2</v>
      </c>
      <c r="D120" s="14">
        <v>252</v>
      </c>
      <c r="F120" s="14">
        <f si="6" t="shared"/>
        <v>4032</v>
      </c>
      <c r="G120" s="14"/>
      <c r="I120" s="14">
        <v>5600</v>
      </c>
    </row>
    <row r="121" spans="1:9" x14ac:dyDescent="0.3">
      <c r="A121" s="1" t="s">
        <v>104</v>
      </c>
      <c r="B121" s="11">
        <v>16</v>
      </c>
      <c r="C121" s="10">
        <v>5</v>
      </c>
      <c r="D121" s="14">
        <v>252</v>
      </c>
      <c r="F121" s="14">
        <f si="6" t="shared"/>
        <v>20160</v>
      </c>
      <c r="G121" s="14"/>
      <c r="I121" s="14">
        <v>9600</v>
      </c>
    </row>
    <row hidden="1" r="122" spans="1:9" x14ac:dyDescent="0.3">
      <c r="A122" s="1" t="s">
        <v>105</v>
      </c>
      <c r="B122" s="11">
        <v>54</v>
      </c>
      <c r="C122" s="10"/>
      <c r="D122" s="14">
        <v>252</v>
      </c>
      <c r="F122" s="14">
        <f si="6" t="shared"/>
        <v>0</v>
      </c>
      <c r="G122" s="14"/>
      <c r="I122" s="14"/>
    </row>
    <row hidden="1" ht="28.8" r="123" spans="1:9" x14ac:dyDescent="0.3">
      <c r="A123" s="1" t="s">
        <v>106</v>
      </c>
      <c r="B123" s="11">
        <v>24</v>
      </c>
      <c r="C123" s="10"/>
      <c r="D123" s="14">
        <v>252</v>
      </c>
      <c r="F123" s="14">
        <f si="6" t="shared"/>
        <v>0</v>
      </c>
      <c r="G123" s="14"/>
      <c r="I123" s="14"/>
    </row>
    <row hidden="1" r="124" spans="1:9" x14ac:dyDescent="0.3">
      <c r="A124" s="1" t="s">
        <v>107</v>
      </c>
      <c r="B124" s="11">
        <v>80</v>
      </c>
      <c r="C124" s="10"/>
      <c r="D124" s="14">
        <v>252</v>
      </c>
      <c r="F124" s="14">
        <f si="6" t="shared"/>
        <v>0</v>
      </c>
      <c r="G124" s="14"/>
      <c r="I124" s="14"/>
    </row>
    <row hidden="1" r="125" spans="1:9" x14ac:dyDescent="0.3">
      <c r="A125" s="1" t="s">
        <v>108</v>
      </c>
      <c r="B125" s="11">
        <v>80</v>
      </c>
      <c r="C125" s="10"/>
      <c r="D125" s="14">
        <v>252</v>
      </c>
      <c r="F125" s="14">
        <f si="6" t="shared"/>
        <v>0</v>
      </c>
      <c r="G125" s="14"/>
      <c r="I125" s="14"/>
    </row>
    <row hidden="1" r="126" spans="1:9" x14ac:dyDescent="0.3">
      <c r="A126" s="1" t="s">
        <v>109</v>
      </c>
      <c r="B126" s="11">
        <v>8</v>
      </c>
      <c r="C126" s="10"/>
      <c r="D126" s="14">
        <v>252</v>
      </c>
      <c r="F126" s="14">
        <f si="6" t="shared"/>
        <v>0</v>
      </c>
      <c r="G126" s="14"/>
      <c r="I126" s="14"/>
    </row>
    <row r="127" spans="1:9" x14ac:dyDescent="0.3">
      <c r="A127" s="1" t="s">
        <v>110</v>
      </c>
      <c r="B127" s="11">
        <v>16</v>
      </c>
      <c r="C127" s="10">
        <v>12</v>
      </c>
      <c r="D127" s="14">
        <v>252</v>
      </c>
      <c r="F127" s="14">
        <f si="6" t="shared"/>
        <v>48384</v>
      </c>
      <c r="G127" s="14"/>
      <c r="I127" s="14"/>
    </row>
    <row r="128" spans="1:9" x14ac:dyDescent="0.3">
      <c r="A128" s="1" t="s">
        <v>111</v>
      </c>
      <c r="B128" s="11">
        <v>16</v>
      </c>
      <c r="C128" s="10">
        <v>12</v>
      </c>
      <c r="D128" s="14">
        <v>252</v>
      </c>
      <c r="F128" s="14">
        <f si="6" t="shared"/>
        <v>48384</v>
      </c>
      <c r="G128" s="14"/>
      <c r="I128" s="14"/>
    </row>
    <row r="129" spans="1:9" x14ac:dyDescent="0.3">
      <c r="A129" s="1" t="s">
        <v>112</v>
      </c>
      <c r="B129" s="11">
        <v>200</v>
      </c>
      <c r="C129" s="10">
        <v>4</v>
      </c>
      <c r="D129" s="14">
        <v>252</v>
      </c>
      <c r="F129" s="14">
        <f si="6" t="shared"/>
        <v>201600</v>
      </c>
      <c r="G129" s="14"/>
      <c r="I129" s="14">
        <v>120000</v>
      </c>
    </row>
    <row r="130" spans="1:9" x14ac:dyDescent="0.3">
      <c r="A130" s="1" t="s">
        <v>113</v>
      </c>
      <c r="B130" s="11">
        <v>16</v>
      </c>
      <c r="C130" s="10">
        <v>12</v>
      </c>
      <c r="D130" s="14">
        <v>252</v>
      </c>
      <c r="F130" s="14">
        <f si="6" t="shared"/>
        <v>48384</v>
      </c>
      <c r="G130" s="14"/>
      <c r="I130" s="14"/>
    </row>
    <row hidden="1" r="131" spans="1:9" x14ac:dyDescent="0.3">
      <c r="A131" s="1" t="s">
        <v>114</v>
      </c>
      <c r="B131" s="11">
        <v>47</v>
      </c>
      <c r="C131" s="10"/>
      <c r="D131" s="14">
        <v>252</v>
      </c>
      <c r="F131" s="14">
        <f si="6" t="shared"/>
        <v>0</v>
      </c>
      <c r="G131" s="14"/>
      <c r="I131" s="14"/>
    </row>
    <row hidden="1" r="132" spans="1:9" x14ac:dyDescent="0.3">
      <c r="A132" s="1" t="s">
        <v>115</v>
      </c>
      <c r="B132" s="11">
        <v>28</v>
      </c>
      <c r="C132" s="10"/>
      <c r="D132" s="14">
        <v>252</v>
      </c>
      <c r="F132" s="14">
        <f si="6" t="shared"/>
        <v>0</v>
      </c>
      <c r="G132" s="14"/>
      <c r="I132" s="14"/>
    </row>
    <row hidden="1" r="133" spans="1:9" x14ac:dyDescent="0.3">
      <c r="A133" s="1" t="s">
        <v>116</v>
      </c>
      <c r="B133" s="11">
        <v>44</v>
      </c>
      <c r="C133" s="10"/>
      <c r="D133" s="14">
        <v>252</v>
      </c>
      <c r="F133" s="14">
        <f si="6" t="shared"/>
        <v>0</v>
      </c>
      <c r="G133" s="14"/>
      <c r="I133" s="14"/>
    </row>
    <row hidden="1" r="134" spans="1:9" x14ac:dyDescent="0.3">
      <c r="A134" s="1" t="s">
        <v>117</v>
      </c>
      <c r="B134" s="11">
        <v>59</v>
      </c>
      <c r="C134" s="10"/>
      <c r="D134" s="14">
        <v>252</v>
      </c>
      <c r="F134" s="14">
        <f si="6" t="shared"/>
        <v>0</v>
      </c>
      <c r="G134" s="14"/>
      <c r="I134" s="14"/>
    </row>
    <row hidden="1" r="135" spans="1:9" x14ac:dyDescent="0.3">
      <c r="A135" s="1" t="s">
        <v>118</v>
      </c>
      <c r="B135" s="11">
        <v>63</v>
      </c>
      <c r="C135" s="10"/>
      <c r="D135" s="14">
        <v>252</v>
      </c>
      <c r="F135" s="14">
        <f si="6" t="shared"/>
        <v>0</v>
      </c>
      <c r="G135" s="14"/>
      <c r="I135" s="14"/>
    </row>
    <row hidden="1" r="136" spans="1:9" x14ac:dyDescent="0.3">
      <c r="A136" s="1" t="s">
        <v>119</v>
      </c>
      <c r="B136" s="11">
        <v>265</v>
      </c>
      <c r="C136" s="10"/>
      <c r="D136" s="14">
        <v>252</v>
      </c>
      <c r="F136" s="14">
        <f si="6" t="shared"/>
        <v>0</v>
      </c>
      <c r="G136" s="14"/>
      <c r="I136" s="14"/>
    </row>
    <row hidden="1" r="137" spans="1:9" x14ac:dyDescent="0.3">
      <c r="A137" s="1" t="s">
        <v>120</v>
      </c>
      <c r="B137" s="11">
        <v>212</v>
      </c>
      <c r="C137" s="10"/>
      <c r="D137" s="14">
        <v>252</v>
      </c>
      <c r="F137" s="14">
        <f si="6" t="shared"/>
        <v>0</v>
      </c>
      <c r="G137" s="14"/>
      <c r="I137" s="14"/>
    </row>
    <row hidden="1" r="138" spans="1:9" x14ac:dyDescent="0.3">
      <c r="A138" s="1" t="s">
        <v>121</v>
      </c>
      <c r="B138" s="11">
        <v>217</v>
      </c>
      <c r="C138" s="10"/>
      <c r="D138" s="14">
        <v>252</v>
      </c>
      <c r="F138" s="14">
        <f si="6" t="shared"/>
        <v>0</v>
      </c>
      <c r="G138" s="14"/>
      <c r="I138" s="14"/>
    </row>
    <row r="139" spans="1:9" x14ac:dyDescent="0.3">
      <c r="A139" s="1" t="s">
        <v>122</v>
      </c>
      <c r="B139" s="11">
        <v>8</v>
      </c>
      <c r="C139" s="10">
        <v>2</v>
      </c>
      <c r="D139" s="14">
        <v>252</v>
      </c>
      <c r="F139" s="14">
        <f si="6" t="shared"/>
        <v>4032</v>
      </c>
      <c r="G139" s="14"/>
      <c r="I139" s="14">
        <v>4800</v>
      </c>
    </row>
    <row r="140" spans="1:9" x14ac:dyDescent="0.3">
      <c r="A140" s="1" t="s">
        <v>123</v>
      </c>
      <c r="B140" s="11">
        <v>8</v>
      </c>
      <c r="C140" s="10">
        <v>7</v>
      </c>
      <c r="D140" s="14">
        <v>252</v>
      </c>
      <c r="F140" s="14">
        <f si="6" t="shared"/>
        <v>14112</v>
      </c>
      <c r="G140" s="14"/>
      <c r="I140" s="14">
        <v>6400</v>
      </c>
    </row>
    <row hidden="1" ht="28.8" r="141" spans="1:9" x14ac:dyDescent="0.3">
      <c r="A141" s="1" t="s">
        <v>124</v>
      </c>
      <c r="B141" s="11">
        <v>24</v>
      </c>
      <c r="C141" s="10"/>
      <c r="D141" s="14">
        <v>252</v>
      </c>
      <c r="F141" s="14">
        <f si="6" t="shared"/>
        <v>0</v>
      </c>
      <c r="G141" s="14"/>
      <c r="I141" s="14"/>
    </row>
    <row hidden="1" ht="28.8" r="142" spans="1:9" x14ac:dyDescent="0.3">
      <c r="A142" s="1" t="s">
        <v>125</v>
      </c>
      <c r="B142" s="11">
        <v>8</v>
      </c>
      <c r="C142" s="10"/>
      <c r="D142" s="14">
        <v>252</v>
      </c>
      <c r="F142" s="14">
        <f si="6" t="shared"/>
        <v>0</v>
      </c>
      <c r="G142" s="14"/>
      <c r="I142" s="14"/>
    </row>
    <row r="143" spans="1:9" x14ac:dyDescent="0.3">
      <c r="A143" s="1" t="s">
        <v>126</v>
      </c>
      <c r="B143" s="11">
        <v>8</v>
      </c>
      <c r="C143" s="10">
        <v>7</v>
      </c>
      <c r="D143" s="14">
        <v>252</v>
      </c>
      <c r="F143" s="14">
        <f si="6" t="shared"/>
        <v>14112</v>
      </c>
      <c r="G143" s="14"/>
      <c r="I143" s="14">
        <v>4800</v>
      </c>
    </row>
    <row hidden="1" r="144" spans="1:9" x14ac:dyDescent="0.3">
      <c r="A144" s="1" t="s">
        <v>127</v>
      </c>
      <c r="B144" s="11">
        <v>8</v>
      </c>
      <c r="C144" s="10"/>
      <c r="D144" s="14">
        <v>252</v>
      </c>
      <c r="F144" s="14">
        <f si="6" t="shared"/>
        <v>0</v>
      </c>
      <c r="G144" s="14"/>
      <c r="I144" s="14"/>
    </row>
    <row hidden="1" ht="28.8" r="145" spans="1:9" x14ac:dyDescent="0.3">
      <c r="A145" s="1" t="s">
        <v>128</v>
      </c>
      <c r="B145" s="11">
        <v>8</v>
      </c>
      <c r="C145" s="10"/>
      <c r="D145" s="14">
        <v>252</v>
      </c>
      <c r="F145" s="14">
        <f si="6" t="shared"/>
        <v>0</v>
      </c>
      <c r="G145" s="14"/>
      <c r="I145" s="14"/>
    </row>
    <row hidden="1" r="146" spans="1:9" x14ac:dyDescent="0.3">
      <c r="A146" s="1" t="s">
        <v>129</v>
      </c>
      <c r="B146" s="11">
        <v>8</v>
      </c>
      <c r="C146" s="10"/>
      <c r="D146" s="14">
        <v>252</v>
      </c>
      <c r="F146" s="14">
        <f si="6" t="shared"/>
        <v>0</v>
      </c>
      <c r="G146" s="14"/>
      <c r="I146" s="14"/>
    </row>
    <row hidden="1" r="147" spans="1:9" x14ac:dyDescent="0.3">
      <c r="A147" s="1" t="s">
        <v>130</v>
      </c>
      <c r="B147" s="11">
        <v>8</v>
      </c>
      <c r="C147" s="10"/>
      <c r="D147" s="14">
        <v>252</v>
      </c>
      <c r="F147" s="14">
        <f si="6" t="shared"/>
        <v>0</v>
      </c>
      <c r="G147" s="14"/>
      <c r="I147" s="14"/>
    </row>
    <row r="148" spans="1:9" x14ac:dyDescent="0.3">
      <c r="A148" s="1" t="s">
        <v>131</v>
      </c>
      <c r="B148" s="11">
        <v>8</v>
      </c>
      <c r="C148" s="10">
        <v>10</v>
      </c>
      <c r="D148" s="14">
        <v>252</v>
      </c>
      <c r="F148" s="14">
        <f si="6" t="shared"/>
        <v>20160</v>
      </c>
      <c r="G148" s="14"/>
      <c r="I148" s="14">
        <v>4800</v>
      </c>
    </row>
    <row hidden="1" r="149" spans="1:9" x14ac:dyDescent="0.3">
      <c r="A149" s="1" t="s">
        <v>132</v>
      </c>
      <c r="B149" s="11">
        <v>8</v>
      </c>
      <c r="C149" s="10"/>
      <c r="D149" s="14">
        <v>252</v>
      </c>
      <c r="F149" s="14">
        <f si="6" t="shared"/>
        <v>0</v>
      </c>
      <c r="G149" s="14"/>
      <c r="I149" s="14"/>
    </row>
    <row hidden="1" r="150" spans="1:9" x14ac:dyDescent="0.3">
      <c r="A150" s="1" t="s">
        <v>133</v>
      </c>
      <c r="B150" s="11">
        <v>8</v>
      </c>
      <c r="C150" s="10"/>
      <c r="D150" s="14">
        <v>252</v>
      </c>
      <c r="F150" s="14">
        <f si="6" t="shared"/>
        <v>0</v>
      </c>
      <c r="G150" s="14"/>
      <c r="I150" s="14"/>
    </row>
    <row hidden="1" r="151" spans="1:9" x14ac:dyDescent="0.3">
      <c r="A151" s="1" t="s">
        <v>134</v>
      </c>
      <c r="B151" s="11">
        <v>150</v>
      </c>
      <c r="C151" s="10"/>
      <c r="D151" s="14">
        <v>252</v>
      </c>
      <c r="F151" s="14">
        <f si="6" t="shared"/>
        <v>0</v>
      </c>
      <c r="G151" s="14"/>
      <c r="I151" s="14"/>
    </row>
    <row hidden="1" r="152" spans="1:9" x14ac:dyDescent="0.3">
      <c r="A152" s="1" t="s">
        <v>135</v>
      </c>
      <c r="B152" s="11">
        <v>135</v>
      </c>
      <c r="C152" s="10"/>
      <c r="D152" s="14">
        <v>252</v>
      </c>
      <c r="F152" s="14">
        <f si="6" t="shared"/>
        <v>0</v>
      </c>
      <c r="G152" s="14"/>
      <c r="I152" s="14"/>
    </row>
    <row hidden="1" r="153" spans="1:9" x14ac:dyDescent="0.3">
      <c r="A153" s="1" t="s">
        <v>136</v>
      </c>
      <c r="B153" s="11">
        <v>150</v>
      </c>
      <c r="C153" s="10"/>
      <c r="D153" s="14">
        <v>252</v>
      </c>
      <c r="F153" s="14">
        <f si="6" t="shared"/>
        <v>0</v>
      </c>
      <c r="G153" s="14"/>
      <c r="I153" s="14"/>
    </row>
    <row hidden="1" r="154" spans="1:9" x14ac:dyDescent="0.3">
      <c r="A154" s="1" t="s">
        <v>137</v>
      </c>
      <c r="B154" s="11">
        <v>100</v>
      </c>
      <c r="C154" s="10"/>
      <c r="D154" s="14">
        <v>252</v>
      </c>
      <c r="F154" s="14">
        <f si="6" t="shared"/>
        <v>0</v>
      </c>
      <c r="G154" s="14"/>
      <c r="I154" s="14"/>
    </row>
    <row hidden="1" r="155" spans="1:9" x14ac:dyDescent="0.3">
      <c r="A155" s="1" t="s">
        <v>138</v>
      </c>
      <c r="B155" s="11">
        <v>40</v>
      </c>
      <c r="C155" s="10"/>
      <c r="D155" s="14">
        <v>252</v>
      </c>
      <c r="F155" s="14">
        <f si="6" t="shared"/>
        <v>0</v>
      </c>
      <c r="G155" s="14"/>
      <c r="I155" s="14"/>
    </row>
    <row hidden="1" r="156" spans="1:9" x14ac:dyDescent="0.3">
      <c r="A156" s="6" t="s">
        <v>139</v>
      </c>
      <c r="B156" s="12"/>
      <c r="C156" s="4">
        <f>C157+C158</f>
        <v>0</v>
      </c>
      <c r="D156" s="15"/>
      <c r="F156" s="15">
        <f>SUM(F157:F158)</f>
        <v>0</v>
      </c>
      <c r="G156" s="15">
        <f>0.85*F156</f>
        <v>0</v>
      </c>
      <c r="I156" s="15"/>
    </row>
    <row hidden="1" r="157" spans="1:9" x14ac:dyDescent="0.3">
      <c r="A157" s="2"/>
      <c r="B157" s="3">
        <v>16</v>
      </c>
      <c r="C157" s="10"/>
      <c r="D157" s="14">
        <v>144</v>
      </c>
      <c r="F157" s="14">
        <f>B157*C157*D157</f>
        <v>0</v>
      </c>
      <c r="G157" s="14"/>
      <c r="I157" s="14"/>
    </row>
    <row hidden="1" r="158" spans="1:9" x14ac:dyDescent="0.3">
      <c r="A158" s="2"/>
      <c r="B158" s="3">
        <v>16</v>
      </c>
      <c r="C158" s="10"/>
      <c r="D158" s="14">
        <v>144</v>
      </c>
      <c r="F158" s="14">
        <f>B158*C158*D158</f>
        <v>0</v>
      </c>
      <c r="G158" s="14"/>
      <c r="I158" s="14"/>
    </row>
    <row hidden="1" r="159" spans="1:9" x14ac:dyDescent="0.3"/>
    <row r="161" spans="1:4" x14ac:dyDescent="0.3">
      <c r="A161" s="17" t="s">
        <v>140</v>
      </c>
      <c r="C161" s="2"/>
    </row>
    <row r="162" spans="1:4" x14ac:dyDescent="0.3">
      <c r="A162" s="65" t="s">
        <v>141</v>
      </c>
      <c r="B162" s="65"/>
    </row>
    <row r="164" spans="1:4" x14ac:dyDescent="0.3">
      <c r="A164" s="68" t="s">
        <v>142</v>
      </c>
      <c r="B164" s="68"/>
      <c r="C164" s="2"/>
      <c r="D164" s="5" t="s">
        <v>143</v>
      </c>
    </row>
    <row r="165" spans="1:4" x14ac:dyDescent="0.3">
      <c r="A165" s="18" t="s">
        <v>144</v>
      </c>
      <c r="B165" s="19"/>
      <c r="C165" s="2"/>
      <c r="D165" s="5" t="s">
        <v>145</v>
      </c>
    </row>
    <row r="167" spans="1:4" x14ac:dyDescent="0.3">
      <c r="A167" s="17" t="s">
        <v>146</v>
      </c>
    </row>
    <row r="169" spans="1:4" x14ac:dyDescent="0.3">
      <c r="A169" s="24"/>
    </row>
  </sheetData>
  <mergeCells count="12">
    <mergeCell ref="A164:B164"/>
    <mergeCell ref="A2:A3"/>
    <mergeCell ref="B2:B3"/>
    <mergeCell ref="C2:C3"/>
    <mergeCell ref="D2:D3"/>
    <mergeCell ref="H2:H3"/>
    <mergeCell ref="I2:I3"/>
    <mergeCell ref="A15:A16"/>
    <mergeCell ref="A17:A18"/>
    <mergeCell ref="A162:B162"/>
    <mergeCell ref="F2:F3"/>
    <mergeCell ref="G2:G3"/>
  </mergeCells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 CENOVÁ NABÍDKA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2019-02-22T18:29:27Z</dcterms:created>
  <dcterms:modified xsi:type="dcterms:W3CDTF">2020-07-29T09:08:48Z</dcterms:modified>
</cp:coreProperties>
</file>