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tabRatio="648" windowHeight="12585" windowWidth="23250" xWindow="480" yWindow="120"/>
  </bookViews>
  <sheets>
    <sheet name="Žádost" r:id="rId1" sheetId="1"/>
    <sheet name="Velikost podniku" r:id="rId2" sheetId="3" state="hidden"/>
    <sheet name="Struktura jednotek" r:id="rId3" sheetId="6" state="hidden"/>
    <sheet name="Struktura osob" r:id="rId4" sheetId="7" state="hidden"/>
    <sheet name="Rozpočet" r:id="rId5" sheetId="13" state="hidden"/>
    <sheet name="ORP" r:id="rId6" sheetId="14" state="hidden"/>
  </sheets>
  <calcPr calcId="145621"/>
</workbook>
</file>

<file path=xl/calcChain.xml><?xml version="1.0" encoding="utf-8"?>
<calcChain xmlns="http://schemas.openxmlformats.org/spreadsheetml/2006/main">
  <c i="1" l="1" r="D21"/>
  <c i="1" l="1" r="F5"/>
  <c i="6" l="1" r="G14"/>
  <c i="6" r="F14"/>
  <c i="6" r="D14"/>
  <c i="6" r="C14"/>
  <c i="6" r="K12"/>
  <c i="6" r="J12"/>
  <c i="6" r="I12"/>
  <c i="6" r="H12"/>
  <c i="6" r="F12"/>
  <c i="6" r="G10"/>
  <c i="6" r="F10"/>
  <c i="6" r="E10"/>
  <c i="6" r="D10"/>
  <c i="6" r="C10"/>
  <c i="6" r="K8"/>
  <c i="6" r="J8"/>
  <c i="6" r="G8"/>
  <c i="6" r="F8"/>
  <c i="6" r="D8"/>
  <c i="6" r="C8"/>
  <c i="6" r="D6"/>
  <c i="6" r="K4"/>
  <c i="6" r="J4"/>
  <c i="6" r="I4"/>
  <c i="6" r="H4"/>
  <c i="6" r="G4"/>
  <c i="6" r="F4"/>
  <c i="6" r="E4"/>
  <c i="6" r="D4"/>
  <c i="6" r="C4"/>
  <c i="6" l="1" r="L4"/>
  <c i="6" r="P4"/>
  <c i="1" r="G33"/>
  <c i="3" l="1" r="C8"/>
  <c i="3" r="D8" s="1"/>
  <c i="3" r="C7"/>
  <c i="3" r="D7" s="1"/>
  <c i="3" r="C6"/>
  <c i="3" r="D6" s="1"/>
  <c i="3" r="C5"/>
  <c i="3" r="D5" s="1"/>
  <c i="3" r="C4"/>
  <c i="3" r="D4" s="1"/>
  <c i="3" r="C3"/>
  <c i="3" r="D3" s="1"/>
  <c i="3" l="1" r="E8"/>
  <c i="1" r="F17" s="1"/>
  <c i="1" l="1" r="D20"/>
  <c i="13" r="D3" s="1"/>
  <c i="13" r="D5" s="1"/>
  <c i="13" r="E3"/>
  <c i="13" r="E5" s="1"/>
  <c i="1" r="D22"/>
  <c i="13" r="F3" s="1"/>
  <c i="13" r="F5" s="1"/>
  <c i="1" r="D23"/>
  <c i="13" r="G3" s="1"/>
  <c i="13" r="G5" s="1"/>
  <c i="1" r="D24"/>
  <c i="13" r="H3" s="1"/>
  <c i="13" r="H5" s="1"/>
  <c i="1" r="D25"/>
  <c i="13" r="I3" s="1"/>
  <c i="13" r="I5" s="1"/>
  <c i="1" r="D19"/>
  <c i="6" r="K16"/>
  <c i="6" r="K14"/>
  <c i="6" r="K10"/>
  <c i="6" r="K6"/>
  <c i="13" l="1" r="C3"/>
  <c i="13" r="C5" s="1"/>
  <c i="1" r="F34" s="1"/>
  <c i="6" r="Q4"/>
  <c i="7" l="1" r="J18"/>
  <c i="7" r="I18"/>
  <c i="7" r="J3"/>
  <c i="7" r="I3"/>
  <c i="6" r="D16"/>
  <c i="6" r="E16"/>
  <c i="6" r="F16"/>
  <c i="6" r="G16"/>
  <c i="6" r="H16"/>
  <c i="6" r="I16"/>
  <c i="6" r="J16"/>
  <c i="6" r="C16"/>
  <c i="6" r="E14"/>
  <c i="6" r="H14"/>
  <c i="6" r="I14"/>
  <c i="6" r="J14"/>
  <c i="6" r="D12"/>
  <c i="6" r="E12"/>
  <c i="6" r="G12"/>
  <c i="6" r="C12"/>
  <c i="6" r="H10"/>
  <c i="6" r="I10"/>
  <c i="6" r="J10"/>
  <c i="6" r="E8"/>
  <c i="6" r="H8"/>
  <c i="6" r="I8"/>
  <c i="6" r="E6"/>
  <c i="6" r="F6"/>
  <c i="6" r="G6"/>
  <c i="6" r="H6"/>
  <c i="6" r="I6"/>
  <c i="6" r="J6"/>
  <c i="6" r="C6"/>
  <c i="6" l="1" r="L6"/>
  <c i="6" r="P6"/>
  <c i="6" r="Q6" s="1"/>
  <c i="6" r="P10"/>
  <c i="6" r="Q10" s="1"/>
  <c i="6" r="L10"/>
  <c i="6" r="L14"/>
  <c i="6" r="N15" s="1"/>
  <c i="6" r="P14"/>
  <c i="6" r="Q14" s="1"/>
  <c i="6" r="P8"/>
  <c i="6" r="Q8" s="1"/>
  <c i="6" r="L8"/>
  <c i="6" r="P12"/>
  <c i="6" r="Q12" s="1"/>
  <c i="6" r="L12"/>
  <c i="6" r="P16"/>
  <c i="6" r="Q16" s="1"/>
  <c i="6" r="L16"/>
  <c i="7" r="I19"/>
  <c i="7" r="I20" s="1"/>
  <c i="7" r="I4"/>
  <c i="7" r="I5" s="1"/>
  <c i="7" r="F22"/>
  <c i="7" r="F21"/>
  <c i="7" r="F20"/>
  <c i="7" r="F19"/>
  <c i="7" r="F18"/>
  <c i="6" l="1" r="N17"/>
  <c i="1" r="F30"/>
  <c i="7" r="F4"/>
  <c i="1" r="F29" s="1"/>
  <c i="7" r="F5"/>
  <c i="7" r="F6"/>
  <c i="7" r="F7"/>
  <c i="7" r="F3"/>
  <c i="1" l="1" r="F31"/>
  <c i="6" r="C19"/>
  <c i="1" l="1" r="F26"/>
  <c i="1" r="F33" s="1"/>
  <c i="6" r="M16"/>
  <c i="1" r="D26"/>
</calcChain>
</file>

<file path=xl/sharedStrings.xml><?xml version="1.0" encoding="utf-8"?>
<sst xmlns="http://schemas.openxmlformats.org/spreadsheetml/2006/main" count="285" uniqueCount="202">
  <si>
    <t>Velikost podniku</t>
  </si>
  <si>
    <t>Jednotka "Účetní, ekonomické a právní kurzy"</t>
  </si>
  <si>
    <t>Jednotka "Interní lektor"</t>
  </si>
  <si>
    <t>Automatický výpočet celkového počtu ks jednotek</t>
  </si>
  <si>
    <t>Registrační číslo žádosti:</t>
  </si>
  <si>
    <t>Název organizace žadatele:</t>
  </si>
  <si>
    <t>Počet ks jednotek:</t>
  </si>
  <si>
    <t>Koeficient</t>
  </si>
  <si>
    <t>Váha</t>
  </si>
  <si>
    <t>Jednotka</t>
  </si>
  <si>
    <t>Jazykové kurzy</t>
  </si>
  <si>
    <t>Interní lektor</t>
  </si>
  <si>
    <t>Účetní, ekonomické a právní kurzy</t>
  </si>
  <si>
    <t>Struktura osob</t>
  </si>
  <si>
    <t>Počet účastníků na celkovém počtu zapojených osob</t>
  </si>
  <si>
    <t>&gt;85 %</t>
  </si>
  <si>
    <t>Maximální počet bodů</t>
  </si>
  <si>
    <t>Výsledné body</t>
  </si>
  <si>
    <t>Váha hodnoty subkritéria v %</t>
  </si>
  <si>
    <t>Za účastníka je považována osoba, která absolvuje v rámci projektu vzdělávání v min. rozsahu 40h.</t>
  </si>
  <si>
    <t>Výsledné body jsou vypočítány jako procentní podíl na max. bodovém ohodnocení dle míry zapojení účastníků.</t>
  </si>
  <si>
    <t>Vzorec:</t>
  </si>
  <si>
    <t>váha hodnoty * max. Počet bodů</t>
  </si>
  <si>
    <t>Hodnota 5</t>
  </si>
  <si>
    <t>Hodnota 1</t>
  </si>
  <si>
    <t>Hodnota 2</t>
  </si>
  <si>
    <t>Hodnota 3</t>
  </si>
  <si>
    <t>Hodnota 4</t>
  </si>
  <si>
    <t>Popisky:</t>
  </si>
  <si>
    <t>Dx * Ex</t>
  </si>
  <si>
    <t>x=(3:8)</t>
  </si>
  <si>
    <t>Řídící pracovníci</t>
  </si>
  <si>
    <t>Specialisté</t>
  </si>
  <si>
    <t>Techničtí a odborní pracovníci</t>
  </si>
  <si>
    <t>Úředníci</t>
  </si>
  <si>
    <t>Pracovníci ve službách a prodeji</t>
  </si>
  <si>
    <t>Řemeslníci a opraváři</t>
  </si>
  <si>
    <t>Obsluha strojů a zařízení, montéři</t>
  </si>
  <si>
    <t>Pomocníci a nekvalifikovaní pracovníci</t>
  </si>
  <si>
    <t>Vážený průměr jednotky</t>
  </si>
  <si>
    <t>Podíl</t>
  </si>
  <si>
    <t>Bodový zisk</t>
  </si>
  <si>
    <t>počet všech nenulových hodnot Váženého průměru</t>
  </si>
  <si>
    <t>podmíněný součet všech nenulových hodnot Váženého průměru jednotek</t>
  </si>
  <si>
    <t>V řádku s názvem jednotky (např. "Základní IT") se ve sloupcích (Cx:Jx) automaticky vyplní hodnoty (počet ks) uvedené v elektronické příloze žádosti.</t>
  </si>
  <si>
    <t>Počet osob:</t>
  </si>
  <si>
    <t>Počet osob 54+ na celkovém počtu zapojených osob</t>
  </si>
  <si>
    <t>15 % z účastníků má být 54+ dle SRP</t>
  </si>
  <si>
    <t>Počet účastníků:</t>
  </si>
  <si>
    <t>Počet účastníků 54+:</t>
  </si>
  <si>
    <t>Malý</t>
  </si>
  <si>
    <t>Střední</t>
  </si>
  <si>
    <t>Velký</t>
  </si>
  <si>
    <t>Body</t>
  </si>
  <si>
    <t>Počet jednotek</t>
  </si>
  <si>
    <t xml:space="preserve">                       CZ-ISCO
Jednotka</t>
  </si>
  <si>
    <t>CZ-ISCO 1</t>
  </si>
  <si>
    <t>CZ-ISCO 2</t>
  </si>
  <si>
    <t>CZ-ISCO 3</t>
  </si>
  <si>
    <t>CZ-ISCO 4</t>
  </si>
  <si>
    <t>CZ-ISCO 5</t>
  </si>
  <si>
    <t>CZ-ISCO 7</t>
  </si>
  <si>
    <t>CZ-ISCO 8</t>
  </si>
  <si>
    <t>CZ-ISCO 9</t>
  </si>
  <si>
    <t>V řádku "Podíl" se provede autoamtický výpočet podílu dané skupiny CZ-ISCO na celkovém počtu ks v jednotce.</t>
  </si>
  <si>
    <t>V řádku "Koeficient" je uvedena relevance dané jednotky ve vztahu k dané skupině CZ-ISCO dle zdroje:</t>
  </si>
  <si>
    <t>CZ-ISCO 6</t>
  </si>
  <si>
    <t>Kvalifikovaní pracovníci v zem., lesnictví a rybářství</t>
  </si>
  <si>
    <t>Měkké dov.</t>
  </si>
  <si>
    <t>Jazyky</t>
  </si>
  <si>
    <t>Odborné</t>
  </si>
  <si>
    <t>Účetní a leg.</t>
  </si>
  <si>
    <t>Výsledný počet bodů</t>
  </si>
  <si>
    <t>Žadatel</t>
  </si>
  <si>
    <t>Partner_1</t>
  </si>
  <si>
    <t>Partner_2</t>
  </si>
  <si>
    <t>Průměr</t>
  </si>
  <si>
    <t>Velikost</t>
  </si>
  <si>
    <t>Výpočet</t>
  </si>
  <si>
    <t>Počet osob</t>
  </si>
  <si>
    <t>Počet účastníků</t>
  </si>
  <si>
    <t>Počet účastníků 54+</t>
  </si>
  <si>
    <t>Hodnota</t>
  </si>
  <si>
    <t>≥30 %</t>
  </si>
  <si>
    <t>≤5 %</t>
  </si>
  <si>
    <t>Výsledná výše rozpočtu</t>
  </si>
  <si>
    <t>Počet ks</t>
  </si>
  <si>
    <t>Cena</t>
  </si>
  <si>
    <t>Rozpočet</t>
  </si>
  <si>
    <t>Manažerské a měkké dovednosti</t>
  </si>
  <si>
    <t>NE</t>
  </si>
  <si>
    <t>ANO</t>
  </si>
  <si>
    <t>Bodový zisk za strukturu jednotek</t>
  </si>
  <si>
    <t>Partner_5</t>
  </si>
  <si>
    <t>Partner_4</t>
  </si>
  <si>
    <t>Partner_3</t>
  </si>
  <si>
    <t>Subjekt</t>
  </si>
  <si>
    <t>Získané
Body</t>
  </si>
  <si>
    <t>Max
body</t>
  </si>
  <si>
    <t>Kritérium Struktura klíčových aktivit</t>
  </si>
  <si>
    <t>Kritérium Struktura cílové skupiny</t>
  </si>
  <si>
    <t>Sídlo žadatele dle ORP:</t>
  </si>
  <si>
    <t>Název ORP</t>
  </si>
  <si>
    <t>Bílovec</t>
  </si>
  <si>
    <t>Bohumín</t>
  </si>
  <si>
    <t>Broumov</t>
  </si>
  <si>
    <t>Bruntál</t>
  </si>
  <si>
    <t>Bystřice nad Pernštejnem</t>
  </si>
  <si>
    <t>Česká Třebová</t>
  </si>
  <si>
    <t>Český Těšín</t>
  </si>
  <si>
    <t>Děčín</t>
  </si>
  <si>
    <t>Frýdlant</t>
  </si>
  <si>
    <t>Havířov</t>
  </si>
  <si>
    <t>Hodonín</t>
  </si>
  <si>
    <t>Cheb</t>
  </si>
  <si>
    <t>Chomutov</t>
  </si>
  <si>
    <t>Jeseník</t>
  </si>
  <si>
    <t>Kadaň</t>
  </si>
  <si>
    <t>Karviná</t>
  </si>
  <si>
    <t>Konice</t>
  </si>
  <si>
    <t>Králíky</t>
  </si>
  <si>
    <t>Kraslice</t>
  </si>
  <si>
    <t>Kravaře</t>
  </si>
  <si>
    <t>Krnov</t>
  </si>
  <si>
    <t>Kyjov</t>
  </si>
  <si>
    <t>Lipník nad Bečvou</t>
  </si>
  <si>
    <t>Litvínov</t>
  </si>
  <si>
    <t>Louny</t>
  </si>
  <si>
    <t>Mikulov</t>
  </si>
  <si>
    <t>Moravská Třebová</t>
  </si>
  <si>
    <t>Moravské Budějovice</t>
  </si>
  <si>
    <t>Moravský Krumlov</t>
  </si>
  <si>
    <t>Most</t>
  </si>
  <si>
    <t>Nový Bor</t>
  </si>
  <si>
    <t>Odry</t>
  </si>
  <si>
    <t>Orlová</t>
  </si>
  <si>
    <t>Ostrava</t>
  </si>
  <si>
    <t>Ostrov</t>
  </si>
  <si>
    <t>Podbořany</t>
  </si>
  <si>
    <t>Přerov</t>
  </si>
  <si>
    <t>Rumburk</t>
  </si>
  <si>
    <t>Rýmařov</t>
  </si>
  <si>
    <t>Sokolov</t>
  </si>
  <si>
    <t>Stříbro</t>
  </si>
  <si>
    <t>Svitavy</t>
  </si>
  <si>
    <t>Šternberk</t>
  </si>
  <si>
    <t>Šumperk</t>
  </si>
  <si>
    <t>Tanvald</t>
  </si>
  <si>
    <t>Teplice</t>
  </si>
  <si>
    <t>Uničov</t>
  </si>
  <si>
    <t>Ústí nad Labem</t>
  </si>
  <si>
    <t>Valašské Klobouky</t>
  </si>
  <si>
    <t>Varnsdorf</t>
  </si>
  <si>
    <t>Veselí nad Moravou</t>
  </si>
  <si>
    <t>Vítkov</t>
  </si>
  <si>
    <t>Vsetín</t>
  </si>
  <si>
    <t>Zábřeh</t>
  </si>
  <si>
    <t>Znojmo</t>
  </si>
  <si>
    <t>Bílina</t>
  </si>
  <si>
    <t>Žatec</t>
  </si>
  <si>
    <t>SOUČIN.SKALÁRNÍ(C4:K4;C5:K5)/SUMA(C4:K4)</t>
  </si>
  <si>
    <t>Průměrná váha za všechny jednotky</t>
  </si>
  <si>
    <t>součet všech vah skupin CZ-ISCO (Součin.skalární) v jednotce</t>
  </si>
  <si>
    <t>Nenulový počet jednotek</t>
  </si>
  <si>
    <t>Uvedený vzorec odpovídá výpočtu váženého průměru vah v jednotce Základní IT</t>
  </si>
  <si>
    <t>Uvedený vzorec vypočítává průměrnou hodnotu za všechny vážené průmery vah v jednotce</t>
  </si>
  <si>
    <t>Uvedený vzorec přepočítává průměrnou hodnotu váhy projektu na bodový zisk</t>
  </si>
  <si>
    <t>Výsledná hodnota naplnění maxima</t>
  </si>
  <si>
    <t>Obecné IT</t>
  </si>
  <si>
    <t>Specializované IT</t>
  </si>
  <si>
    <t>Technické a jiné odborné vzdělávání</t>
  </si>
  <si>
    <t>15-30 %</t>
  </si>
  <si>
    <t>10-15 %</t>
  </si>
  <si>
    <t>5-10 %</t>
  </si>
  <si>
    <t>70-85 %</t>
  </si>
  <si>
    <t>55-70 %</t>
  </si>
  <si>
    <t>40-55 %</t>
  </si>
  <si>
    <t>25-40 %</t>
  </si>
  <si>
    <t>NR</t>
  </si>
  <si>
    <t>Kontrola</t>
  </si>
  <si>
    <t>Součet</t>
  </si>
  <si>
    <t>Jednotka "Obecné IT"</t>
  </si>
  <si>
    <t>Jednotka "Specializované IT"</t>
  </si>
  <si>
    <t>Jiné výše neuvedené…</t>
  </si>
  <si>
    <t>Velikost podniku partnera_1</t>
  </si>
  <si>
    <t>Velikost podniku partnera_2</t>
  </si>
  <si>
    <t>Velikost podniku partnera_3</t>
  </si>
  <si>
    <t>Velikost podniku partnera_4</t>
  </si>
  <si>
    <t>Jednotka "Měkké a manažerské dovednosti"</t>
  </si>
  <si>
    <t>Jednotka "Jazykové vzdělávání"</t>
  </si>
  <si>
    <t>Jednotka "Technické a jiné odborné vzdělávání"</t>
  </si>
  <si>
    <t>Název organizace partnera_1:</t>
  </si>
  <si>
    <t>Název organizace partnera_2:</t>
  </si>
  <si>
    <t>Název organizace partnera_3:</t>
  </si>
  <si>
    <t>Název organizace partnera_4:</t>
  </si>
  <si>
    <t>Název organizace partnera_5:</t>
  </si>
  <si>
    <t>Velikost podniku partnera_5</t>
  </si>
  <si>
    <t>Počet bodů za "podíly účastníků"</t>
  </si>
  <si>
    <t>Počet bodů za "velikost podniku žadatele a partnerů"</t>
  </si>
  <si>
    <t>Počet bodů za "strukturu aktivit"</t>
  </si>
  <si>
    <t>Údaje budou vyplněny dle přílohy žádosti</t>
  </si>
  <si>
    <t>Žlutě podbarvená pole jsou určena k editaci.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</si>
</sst>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0.0"/>
    <numFmt numFmtId="165" formatCode="0.000"/>
    <numFmt numFmtId="166" formatCode="_-* #,##0.00\ [$Kč-405]_-;\-* #,##0.00\ [$Kč-405]_-;_-* &quot;-&quot;??\ [$Kč-405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rgb="FFFFFF00"/>
      <name val="Calibri"/>
      <family val="2"/>
      <charset val="238"/>
      <scheme val="minor"/>
    </font>
    <font>
      <b/>
      <i/>
      <sz val="10"/>
      <color rgb="FFFFFF00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borderId="0" fillId="0" fontId="0" numFmtId="0"/>
    <xf borderId="0" fillId="0" fontId="3" numFmtId="0"/>
    <xf borderId="0" fillId="0" fontId="4" numFmtId="0"/>
    <xf applyAlignment="0" applyBorder="0" applyFill="0" applyFont="0" applyProtection="0" borderId="0" fillId="0" fontId="4" numFmtId="43"/>
    <xf applyAlignment="0" applyBorder="0" applyFill="0" applyNumberFormat="0" applyProtection="0" borderId="0" fillId="0" fontId="7" numFmtId="0"/>
  </cellStyleXfs>
  <cellXfs count="177">
    <xf borderId="0" fillId="0" fontId="0" numFmtId="0" xfId="0"/>
    <xf borderId="0" fillId="0" fontId="0" numFmtId="0" xfId="0"/>
    <xf applyBorder="1" applyFill="1" borderId="1" fillId="3" fontId="0" numFmtId="0" xfId="0"/>
    <xf applyAlignment="1" applyBorder="1" applyFill="1" applyFont="1" borderId="6" fillId="3" fontId="1" numFmtId="0" xfId="0">
      <alignment horizontal="left" vertical="center" wrapText="1"/>
    </xf>
    <xf applyAlignment="1" applyBorder="1" borderId="2" fillId="0" fontId="0" numFmtId="0" xfId="0">
      <alignment horizontal="center" vertical="center"/>
    </xf>
    <xf applyAlignment="1" applyBorder="1" borderId="3" fillId="0" fontId="0" numFmtId="0" xfId="0">
      <alignment horizontal="center" vertical="center"/>
    </xf>
    <xf applyAlignment="1" applyBorder="1" applyFill="1" applyFont="1" borderId="1" fillId="3" fontId="2" numFmtId="0" xfId="0">
      <alignment vertical="center" wrapText="1"/>
    </xf>
    <xf applyAlignment="1" applyBorder="1" applyFill="1" applyFont="1" borderId="11" fillId="2" fontId="1" numFmtId="0" xfId="0">
      <alignment horizontal="left" vertical="center" wrapText="1"/>
    </xf>
    <xf applyAlignment="1" applyBorder="1" applyFill="1" applyFont="1" borderId="12" fillId="2" fontId="1" numFmtId="0" xfId="0">
      <alignment horizontal="left" vertical="center" wrapText="1"/>
    </xf>
    <xf applyAlignment="1" applyBorder="1" applyFill="1" applyFont="1" borderId="13" fillId="2" fontId="1" numFmtId="0" xfId="0">
      <alignment horizontal="left" vertical="center" wrapText="1"/>
    </xf>
    <xf applyAlignment="1" applyBorder="1" applyFill="1" applyFont="1" borderId="11" fillId="2" fontId="1" numFmtId="0" xfId="0">
      <alignment horizontal="left" vertical="center"/>
    </xf>
    <xf applyAlignment="1" applyBorder="1" applyFill="1" applyFont="1" borderId="12" fillId="2" fontId="1" numFmtId="0" xfId="0">
      <alignment horizontal="left" vertical="center"/>
    </xf>
    <xf applyAlignment="1" applyBorder="1" applyFill="1" applyFont="1" borderId="4" fillId="5" fontId="6" numFmtId="0" xfId="0">
      <alignment vertical="center"/>
    </xf>
    <xf applyAlignment="1" applyBorder="1" applyFill="1" applyFont="1" borderId="4" fillId="5" fontId="6" numFmtId="0" xfId="0">
      <alignment vertical="center" wrapText="1"/>
    </xf>
    <xf applyAlignment="1" applyBorder="1" applyFill="1" applyFont="1" borderId="3" fillId="5" fontId="6" numFmtId="0" xfId="0">
      <alignment vertical="center" wrapText="1"/>
    </xf>
    <xf applyAlignment="1" applyBorder="1" applyFill="1" applyFont="1" applyNumberFormat="1" borderId="4" fillId="5" fontId="6" numFmtId="2" xfId="0">
      <alignment vertical="center" wrapText="1"/>
    </xf>
    <xf borderId="0" fillId="0" fontId="7" numFmtId="0" xfId="4"/>
    <xf applyBorder="1" applyFill="1" borderId="2" fillId="2" fontId="0" numFmtId="0" xfId="0"/>
    <xf applyAlignment="1" applyBorder="1" borderId="14" fillId="0" fontId="0" numFmtId="0" xfId="0">
      <alignment horizontal="center" vertical="center"/>
    </xf>
    <xf applyAlignment="1" applyBorder="1" borderId="15" fillId="0" fontId="0" numFmtId="0" xfId="0">
      <alignment horizontal="center" vertical="center"/>
    </xf>
    <xf applyBorder="1" applyFill="1" applyFont="1" borderId="1" fillId="6" fontId="1" numFmtId="0" xfId="0"/>
    <xf applyAlignment="1" applyBorder="1" applyNumberFormat="1" borderId="3" fillId="0" fontId="0" numFmtId="2" xfId="0">
      <alignment horizontal="center" vertical="center"/>
    </xf>
    <xf applyAlignment="1" applyBorder="1" borderId="8" fillId="0" fontId="0" numFmtId="0" xfId="0">
      <alignment horizontal="center" vertical="center"/>
    </xf>
    <xf applyAlignment="1" applyBorder="1" applyFill="1" applyFont="1" borderId="1" fillId="2" fontId="1" numFmtId="0" xfId="0">
      <alignment horizontal="left" vertical="center" wrapText="1"/>
    </xf>
    <xf applyAlignment="1" applyBorder="1" applyFill="1" applyFont="1" borderId="1" fillId="6" fontId="1" numFmtId="0" xfId="0">
      <alignment horizontal="center" vertical="center"/>
    </xf>
    <xf applyAlignment="1" applyBorder="1" applyFill="1" borderId="2" fillId="2" fontId="0" numFmtId="0" xfId="0">
      <alignment horizontal="center"/>
    </xf>
    <xf applyAlignment="1" applyBorder="1" applyFill="1" borderId="1" fillId="2" fontId="0" numFmtId="0" xfId="0">
      <alignment horizontal="center"/>
    </xf>
    <xf applyAlignment="1" applyBorder="1" borderId="1" fillId="0" fontId="0" numFmtId="0" xfId="0">
      <alignment horizontal="center" vertical="center"/>
    </xf>
    <xf applyAlignment="1" applyBorder="1" applyNumberFormat="1" borderId="1" fillId="0" fontId="0" numFmtId="0" xfId="0">
      <alignment horizontal="center" vertical="center"/>
    </xf>
    <xf applyAlignment="1" applyBorder="1" applyNumberFormat="1" borderId="1" fillId="0" fontId="0" numFmtId="2" xfId="0">
      <alignment horizontal="center" vertical="center"/>
    </xf>
    <xf applyAlignment="1" applyBorder="1" borderId="2" fillId="0" fontId="0" numFmtId="0" xfId="0">
      <alignment horizontal="center"/>
    </xf>
    <xf applyAlignment="1" applyBorder="1" borderId="13" fillId="0" fontId="0" numFmtId="0" xfId="0">
      <alignment horizontal="center"/>
    </xf>
    <xf applyFont="1" borderId="0" fillId="0" fontId="1" numFmtId="0" xfId="0"/>
    <xf applyBorder="1" applyFill="1" borderId="0" fillId="0" fontId="0" numFmtId="0" xfId="0"/>
    <xf applyAlignment="1" applyBorder="1" applyFill="1" applyFont="1" borderId="23" fillId="6" fontId="1" numFmtId="0" xfId="0">
      <alignment horizontal="left" vertical="center" wrapText="1"/>
    </xf>
    <xf applyAlignment="1" borderId="0" fillId="0" fontId="0" numFmtId="0" xfId="0">
      <alignment horizontal="center" vertical="center" wrapText="1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2" fillId="2" fontId="1" numFmtId="0" xfId="0">
      <alignment horizontal="left" vertical="center" wrapText="1"/>
    </xf>
    <xf applyAlignment="1" applyBorder="1" applyFill="1" applyFont="1" borderId="3" fillId="2" fontId="1" numFmtId="0" xfId="0">
      <alignment horizontal="left" vertical="center" wrapText="1"/>
    </xf>
    <xf applyAlignment="1" applyBorder="1" applyFill="1" applyFont="1" borderId="6" fillId="2" fontId="1" numFmtId="0" xfId="0">
      <alignment horizontal="center" vertical="center" wrapText="1"/>
    </xf>
    <xf applyAlignment="1" applyBorder="1" applyFill="1" applyFont="1" borderId="7" fillId="2" fontId="1" numFmtId="0" xfId="0">
      <alignment horizontal="center" vertical="center" wrapText="1"/>
    </xf>
    <xf applyAlignment="1" applyBorder="1" applyFill="1" applyFont="1" borderId="5" fillId="2" fontId="1" numFmtId="0" xfId="0">
      <alignment horizontal="center" vertical="center" wrapText="1"/>
    </xf>
    <xf applyAlignment="1" applyBorder="1" borderId="0" fillId="0" fontId="0" numFmtId="0" xfId="0">
      <alignment horizontal="center"/>
    </xf>
    <xf applyBorder="1" borderId="1" fillId="0" fontId="0" numFmtId="0" xfId="0"/>
    <xf applyBorder="1" applyFill="1" applyFont="1" borderId="0" fillId="0" fontId="1" numFmtId="0" xfId="0"/>
    <xf applyAlignment="1" applyBorder="1" applyFill="1" applyNumberFormat="1" borderId="19" fillId="2" fontId="0" numFmtId="164" xfId="0">
      <alignment horizontal="center"/>
    </xf>
    <xf applyAlignment="1" applyBorder="1" applyFill="1" applyNumberFormat="1" borderId="24" fillId="2" fontId="0" numFmtId="164" xfId="0">
      <alignment horizontal="center"/>
    </xf>
    <xf applyAlignment="1" applyBorder="1" applyFill="1" applyFont="1" borderId="26" fillId="2" fontId="1" numFmtId="0" xfId="0">
      <alignment horizontal="left" vertical="center" wrapText="1"/>
    </xf>
    <xf applyAlignment="1" applyBorder="1" applyFill="1" applyFont="1" borderId="1" fillId="6" fontId="1" numFmtId="0" xfId="0">
      <alignment horizontal="center"/>
    </xf>
    <xf applyNumberFormat="1" borderId="0" fillId="0" fontId="0" numFmtId="49" xfId="0"/>
    <xf applyAlignment="1" applyBorder="1" applyNumberFormat="1" borderId="2" fillId="0" fontId="0" numFmtId="2" xfId="0">
      <alignment horizontal="center" vertical="center"/>
    </xf>
    <xf applyAlignment="1" applyBorder="1" applyNumberFormat="1" borderId="0" fillId="0" fontId="0" numFmtId="2" xfId="0">
      <alignment horizontal="center" vertical="center"/>
    </xf>
    <xf applyAlignment="1" applyBorder="1" applyFill="1" applyFont="1" borderId="3" fillId="5" fontId="6" numFmtId="0" xfId="0">
      <alignment vertical="center"/>
    </xf>
    <xf applyAlignment="1" applyBorder="1" applyFill="1" applyFont="1" borderId="1" fillId="2" fontId="1" numFmtId="0" xfId="0">
      <alignment horizontal="left" vertical="center"/>
    </xf>
    <xf applyAlignment="1" applyBorder="1" applyFill="1" applyFont="1" borderId="1" fillId="5" fontId="6" numFmtId="0" xfId="0">
      <alignment vertical="center"/>
    </xf>
    <xf applyAlignment="1" applyBorder="1" borderId="8" fillId="0" fontId="0" numFmtId="0" xfId="0">
      <alignment horizontal="center"/>
    </xf>
    <xf applyBorder="1" applyFill="1" borderId="1" fillId="2" fontId="0" numFmtId="0" xfId="0"/>
    <xf applyAlignment="1" applyBorder="1" applyFill="1" applyFont="1" borderId="1" fillId="6" fontId="1" numFmtId="0" xfId="0">
      <alignment horizontal="center" vertical="center" wrapText="1"/>
    </xf>
    <xf applyBorder="1" borderId="16" fillId="0" fontId="0" numFmtId="0" xfId="0"/>
    <xf applyAlignment="1" applyBorder="1" borderId="4" fillId="0" fontId="0" numFmtId="0" xfId="0">
      <alignment horizontal="center"/>
    </xf>
    <xf applyAlignment="1" applyBorder="1" applyFill="1" applyFont="1" borderId="6" fillId="6" fontId="1" numFmtId="0" xfId="0">
      <alignment horizontal="center" vertical="center"/>
    </xf>
    <xf applyAlignment="1" applyBorder="1" applyNumberFormat="1" borderId="8" fillId="0" fontId="0" numFmtId="1" xfId="0">
      <alignment horizontal="center"/>
    </xf>
    <xf applyAlignment="1" applyBorder="1" applyFill="1" applyFont="1" borderId="7" fillId="2" fontId="1" numFmtId="0" xfId="0">
      <alignment horizontal="left" vertical="center" wrapText="1"/>
    </xf>
    <xf applyAlignment="1" applyBorder="1" applyNumberFormat="1" borderId="1" fillId="0" fontId="0" numFmtId="1" xfId="0">
      <alignment horizontal="center"/>
    </xf>
    <xf applyBorder="1" applyFill="1" applyFont="1" borderId="1" fillId="0" fontId="1" numFmtId="0" xfId="0"/>
    <xf applyAlignment="1" applyBorder="1" applyFill="1" applyFont="1" borderId="1" fillId="7" fontId="9" numFmtId="0" xfId="0">
      <alignment horizontal="center"/>
    </xf>
    <xf applyAlignment="1" applyBorder="1" applyFill="1" applyFont="1" borderId="1" fillId="7" fontId="9" numFmtId="0" xfId="0">
      <alignment horizontal="center" vertical="center"/>
    </xf>
    <xf applyAlignment="1" applyBorder="1" applyFill="1" applyFont="1" borderId="1" fillId="7" fontId="9" numFmtId="0" xfId="0">
      <alignment horizontal="center" vertical="center" wrapText="1"/>
    </xf>
    <xf applyAlignment="1" applyBorder="1" applyFill="1" applyFont="1" borderId="2" fillId="6" fontId="1" numFmtId="0" xfId="0">
      <alignment vertical="center"/>
    </xf>
    <xf applyBorder="1" applyFill="1" applyFont="1" borderId="12" fillId="8" fontId="8" numFmtId="0" xfId="0"/>
    <xf applyBorder="1" applyFill="1" applyFont="1" borderId="2" fillId="8" fontId="8" numFmtId="0" xfId="0"/>
    <xf applyBorder="1" applyFill="1" applyFont="1" borderId="3" fillId="8" fontId="8" numFmtId="0" xfId="0"/>
    <xf applyAlignment="1" applyBorder="1" applyFill="1" applyFont="1" borderId="6" fillId="7" fontId="9" numFmtId="0" xfId="0">
      <alignment horizontal="center" vertical="center" wrapText="1"/>
    </xf>
    <xf applyAlignment="1" applyBorder="1" applyFill="1" applyFont="1" borderId="5" fillId="7" fontId="9" numFmtId="0" xfId="0">
      <alignment horizontal="center" vertical="center" wrapText="1"/>
    </xf>
    <xf applyAlignment="1" applyBorder="1" applyFill="1" applyFont="1" borderId="7" fillId="7" fontId="9" numFmtId="0" xfId="0">
      <alignment horizontal="center" vertical="center" wrapText="1"/>
    </xf>
    <xf applyBorder="1" borderId="3" fillId="0" fontId="0" numFmtId="0" xfId="0"/>
    <xf applyAlignment="1" applyBorder="1" borderId="0" fillId="0" fontId="0" numFmtId="0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borderId="9" fillId="0" fontId="0" numFmtId="0" xfId="0">
      <alignment horizontal="center" vertical="center"/>
    </xf>
    <xf applyAlignment="1" applyBorder="1" borderId="25" fillId="0" fontId="0" numFmtId="0" xfId="0">
      <alignment horizontal="center" vertical="center"/>
    </xf>
    <xf applyAlignment="1" applyBorder="1" borderId="12" fillId="0" fontId="0" numFmtId="0" xfId="0">
      <alignment horizontal="center" vertical="center"/>
    </xf>
    <xf applyAlignment="1" applyBorder="1" borderId="29" fillId="0" fontId="0" numFmtId="0" xfId="0">
      <alignment horizontal="center" vertical="center"/>
    </xf>
    <xf applyAlignment="1" applyBorder="1" borderId="10" fillId="0" fontId="0" numFmtId="0" xfId="0">
      <alignment horizontal="center" vertical="center"/>
    </xf>
    <xf applyNumberFormat="1" borderId="0" fillId="0" fontId="0" numFmtId="2" xfId="0"/>
    <xf applyAlignment="1" applyBorder="1" applyNumberFormat="1" borderId="0" fillId="0" fontId="0" numFmtId="2" xfId="0">
      <alignment horizontal="center"/>
    </xf>
    <xf applyAlignment="1" applyBorder="1" applyNumberFormat="1" borderId="4" fillId="0" fontId="0" numFmtId="2" xfId="0">
      <alignment horizontal="center" vertical="center"/>
    </xf>
    <xf applyAlignment="1" applyBorder="1" applyNumberFormat="1" borderId="27" fillId="0" fontId="0" numFmtId="2" xfId="0">
      <alignment horizontal="center" vertical="center"/>
    </xf>
    <xf applyAlignment="1" applyFont="1" applyNumberFormat="1" borderId="0" fillId="0" fontId="1" numFmtId="165" xfId="0">
      <alignment horizontal="center" vertical="center"/>
    </xf>
    <xf applyAlignment="1" applyFont="1" borderId="0" fillId="0" fontId="1" numFmtId="0" xfId="0">
      <alignment horizontal="center"/>
    </xf>
    <xf applyAlignment="1" applyBorder="1" applyFill="1" applyFont="1" applyNumberFormat="1" borderId="1" fillId="6" fontId="1" numFmtId="2" xfId="0">
      <alignment horizontal="center" vertical="center"/>
    </xf>
    <xf applyAlignment="1" applyBorder="1" applyFill="1" applyNumberFormat="1" borderId="2" fillId="4" fontId="0" numFmtId="2" xfId="0">
      <alignment horizontal="center"/>
    </xf>
    <xf applyAlignment="1" applyBorder="1" applyFill="1" applyNumberFormat="1" borderId="1" fillId="4" fontId="0" numFmtId="2" xfId="0">
      <alignment horizontal="center"/>
    </xf>
    <xf applyNumberFormat="1" borderId="0" fillId="0" fontId="0" numFmtId="1" xfId="0"/>
    <xf applyAlignment="1" applyBorder="1" applyFill="1" applyFont="1" borderId="1" fillId="9" fontId="12" numFmtId="0" xfId="0">
      <alignment horizontal="center" vertical="center"/>
    </xf>
    <xf applyAlignment="1" applyBorder="1" applyFill="1" applyFont="1" applyNumberFormat="1" borderId="1" fillId="9" fontId="12" numFmtId="2" xfId="0">
      <alignment horizontal="center" vertical="center"/>
    </xf>
    <xf applyAlignment="1" applyBorder="1" applyFill="1" applyFont="1" borderId="2" fillId="5" fontId="6" numFmtId="0" xfId="0">
      <alignment vertical="center"/>
    </xf>
    <xf applyAlignment="1" applyBorder="1" applyFill="1" borderId="5" fillId="3" fontId="0" numFmtId="0" xfId="0">
      <alignment vertical="center" wrapText="1"/>
    </xf>
    <xf applyAlignment="1" applyBorder="1" applyFill="1" applyNumberFormat="1" borderId="30" fillId="2" fontId="0" numFmtId="164" xfId="0">
      <alignment horizontal="center"/>
    </xf>
    <xf applyAlignment="1" applyBorder="1" applyFill="1" borderId="5" fillId="3" fontId="0" numFmtId="0" xfId="0">
      <alignment vertical="center"/>
    </xf>
    <xf applyBorder="1" applyFill="1" borderId="5" fillId="3" fontId="0" numFmtId="0" xfId="0"/>
    <xf applyAlignment="1" applyBorder="1" applyFill="1" applyFont="1" borderId="2" fillId="2" fontId="1" numFmtId="0" xfId="0">
      <alignment horizontal="left" vertical="center"/>
    </xf>
    <xf applyAlignment="1" applyBorder="1" applyFill="1" applyFont="1" borderId="3" fillId="2" fontId="1" numFmtId="0" xfId="0">
      <alignment horizontal="left" vertical="center"/>
    </xf>
    <xf applyAlignment="1" applyBorder="1" applyFill="1" applyFont="1" borderId="1" fillId="6" fontId="1" numFmtId="0" xfId="0">
      <alignment vertical="center"/>
    </xf>
    <xf applyBorder="1" borderId="2" fillId="0" fontId="0" numFmtId="0" xfId="0"/>
    <xf applyFont="1" applyNumberFormat="1" borderId="0" fillId="0" fontId="14" numFmtId="2" xfId="0"/>
    <xf applyBorder="1" applyFont="1" borderId="2" fillId="0" fontId="14" numFmtId="0" xfId="0"/>
    <xf applyAlignment="1" applyBorder="1" applyFill="1" applyFont="1" borderId="28" fillId="3" fontId="1" numFmtId="0" xfId="0">
      <alignment horizontal="left" vertical="center"/>
    </xf>
    <xf applyAlignment="1" applyBorder="1" applyFill="1" applyFont="1" borderId="26" fillId="3" fontId="1" numFmtId="0" xfId="0">
      <alignment horizontal="left" vertical="center"/>
    </xf>
    <xf applyAlignment="1" applyBorder="1" applyFill="1" applyFont="1" borderId="11" fillId="3" fontId="1" numFmtId="0" xfId="0">
      <alignment horizontal="left" vertical="center"/>
    </xf>
    <xf applyAlignment="1" applyBorder="1" applyFill="1" applyFont="1" borderId="13" fillId="3" fontId="1" numFmtId="0" xfId="0">
      <alignment horizontal="left" vertical="center"/>
    </xf>
    <xf applyAlignment="1" applyBorder="1" applyFill="1" applyFont="1" borderId="5" fillId="8" fontId="11" numFmtId="0" xfId="0">
      <alignment vertical="center" wrapText="1"/>
    </xf>
    <xf applyBorder="1" applyFill="1" applyFont="1" borderId="4" fillId="8" fontId="11" numFmtId="0" xfId="0"/>
    <xf applyAlignment="1" applyBorder="1" applyFill="1" applyFont="1" borderId="7" fillId="8" fontId="11" numFmtId="0" xfId="0">
      <alignment vertical="center" wrapText="1"/>
    </xf>
    <xf applyBorder="1" applyFill="1" borderId="2" fillId="8" fontId="0" numFmtId="0" xfId="0"/>
    <xf applyBorder="1" applyFill="1" borderId="4" fillId="8" fontId="0" numFmtId="0" xfId="0"/>
    <xf applyAlignment="1" applyBorder="1" applyFill="1" applyFont="1" applyNumberFormat="1" borderId="1" fillId="8" fontId="13" numFmtId="2" xfId="0">
      <alignment vertical="center" wrapText="1"/>
    </xf>
    <xf applyAlignment="1" applyBorder="1" applyFill="1" applyFont="1" applyNumberFormat="1" borderId="6" fillId="8" fontId="11" numFmtId="164" xfId="0">
      <alignment horizontal="center"/>
    </xf>
    <xf applyAlignment="1" applyBorder="1" applyFill="1" applyFont="1" borderId="7" fillId="8" fontId="9" numFmtId="0" xfId="0">
      <alignment horizontal="center" vertical="center" wrapText="1"/>
    </xf>
    <xf applyAlignment="1" applyBorder="1" applyFill="1" applyFont="1" borderId="1" fillId="8" fontId="10" numFmtId="0" xfId="0">
      <alignment horizontal="center" vertical="center" wrapText="1"/>
    </xf>
    <xf applyAlignment="1" applyBorder="1" applyFill="1" applyFont="1" borderId="6" fillId="8" fontId="9" numFmtId="0" xfId="0">
      <alignment horizontal="left" vertical="center" wrapText="1"/>
    </xf>
    <xf applyAlignment="1" applyBorder="1" applyFill="1" applyFont="1" borderId="16" fillId="8" fontId="9" numFmtId="0" xfId="0">
      <alignment horizontal="left" vertical="center"/>
    </xf>
    <xf applyAlignment="1" applyBorder="1" applyFill="1" applyFont="1" borderId="3" fillId="8" fontId="15" numFmtId="0" xfId="0">
      <alignment vertical="center"/>
    </xf>
    <xf applyAlignment="1" applyBorder="1" applyFill="1" applyFont="1" applyNumberFormat="1" borderId="15" fillId="8" fontId="8" numFmtId="0" xfId="0">
      <alignment horizontal="left" vertical="top" wrapText="1"/>
    </xf>
    <xf applyBorder="1" applyFill="1" applyFont="1" borderId="4" fillId="8" fontId="8" numFmtId="0" xfId="0"/>
    <xf applyAlignment="1" applyBorder="1" applyFill="1" applyFont="1" borderId="1" fillId="8" fontId="9" numFmtId="0" xfId="0">
      <alignment horizontal="center"/>
    </xf>
    <xf applyAlignment="1" applyBorder="1" applyFill="1" applyFont="1" applyNumberFormat="1" borderId="7" fillId="8" fontId="9" numFmtId="2" xfId="0">
      <alignment horizontal="center"/>
    </xf>
    <xf applyAlignment="1" applyBorder="1" applyFill="1" applyFont="1" applyNumberFormat="1" borderId="1" fillId="8" fontId="9" numFmtId="2" xfId="0">
      <alignment horizontal="center"/>
    </xf>
    <xf applyAlignment="1" applyBorder="1" applyFill="1" applyFont="1" applyNumberFormat="1" borderId="20" fillId="8" fontId="8" numFmtId="2" xfId="0">
      <alignment horizontal="center"/>
    </xf>
    <xf applyAlignment="1" applyBorder="1" applyFill="1" applyFont="1" applyNumberFormat="1" borderId="10" fillId="8" fontId="8" numFmtId="2" xfId="0">
      <alignment horizontal="center"/>
    </xf>
    <xf applyAlignment="1" applyBorder="1" applyFill="1" applyFont="1" applyNumberFormat="1" borderId="7" fillId="8" fontId="9" numFmtId="1" xfId="0">
      <alignment horizontal="center" vertical="center"/>
    </xf>
    <xf applyAlignment="1" applyBorder="1" applyFill="1" applyFont="1" applyNumberFormat="1" borderId="1" fillId="8" fontId="9" numFmtId="166" xfId="0">
      <alignment horizontal="center"/>
    </xf>
    <xf applyAlignment="1" applyBorder="1" applyFill="1" applyFont="1" borderId="1" fillId="8" fontId="9" numFmtId="0" xfId="0">
      <alignment horizontal="left" vertical="center" wrapText="1"/>
    </xf>
    <xf applyAlignment="1" applyBorder="1" applyFill="1" applyFont="1" applyNumberFormat="1" borderId="1" fillId="8" fontId="16" numFmtId="2" xfId="0">
      <alignment vertical="center" wrapText="1"/>
    </xf>
    <xf applyAlignment="1" applyBorder="1" applyFill="1" applyFont="1" applyNumberFormat="1" borderId="6" fillId="8" fontId="8" numFmtId="164" xfId="0">
      <alignment horizontal="center"/>
    </xf>
    <xf applyAlignment="1" applyBorder="1" applyFill="1" applyFont="1" borderId="1" fillId="8" fontId="17" numFmtId="0" xfId="0">
      <alignment horizontal="center"/>
    </xf>
    <xf applyAlignment="1" applyBorder="1" applyFill="1" applyFont="1" applyNumberFormat="1" borderId="1" fillId="8" fontId="17" numFmtId="2" xfId="0">
      <alignment horizontal="center"/>
    </xf>
    <xf applyAlignment="1" applyBorder="1" applyFill="1" applyFont="1" applyNumberFormat="1" borderId="11" fillId="8" fontId="18" numFmtId="2" xfId="0">
      <alignment horizontal="center" vertical="center"/>
    </xf>
    <xf applyAlignment="1" applyBorder="1" applyFill="1" applyFont="1" applyNumberFormat="1" borderId="3" fillId="8" fontId="18" numFmtId="2" xfId="0">
      <alignment horizontal="center" vertical="center"/>
    </xf>
    <xf applyAlignment="1" applyBorder="1" applyFill="1" applyFont="1" applyNumberFormat="1" borderId="1" fillId="8" fontId="17" numFmtId="2" xfId="0">
      <alignment horizontal="center" vertical="center"/>
    </xf>
    <xf applyAlignment="1" applyFont="1" borderId="0" fillId="0" fontId="0" numFmtId="0" xfId="0">
      <alignment horizontal="center"/>
    </xf>
    <xf applyFont="1" borderId="0" fillId="0" fontId="0" numFmtId="0" xfId="0"/>
    <xf applyAlignment="1" applyBorder="1" applyFill="1" applyNumberFormat="1" borderId="6" fillId="2" fontId="0" numFmtId="2" xfId="0">
      <alignment horizontal="left" vertical="top" wrapText="1"/>
    </xf>
    <xf applyAlignment="1" applyBorder="1" applyFill="1" applyFont="1" applyNumberFormat="1" borderId="5" fillId="8" fontId="9" numFmtId="2" xfId="0">
      <alignment horizontal="center"/>
    </xf>
    <xf applyAlignment="1" applyBorder="1" applyFill="1" applyFont="1" borderId="1" fillId="8" fontId="19" numFmtId="0" xfId="0">
      <alignment vertical="center" wrapText="1"/>
    </xf>
    <xf applyAlignment="1" applyBorder="1" applyFill="1" applyNumberFormat="1" applyProtection="1" borderId="32" fillId="6" fontId="0" numFmtId="2" xfId="0">
      <alignment horizontal="left" vertical="top" wrapText="1"/>
      <protection locked="0"/>
    </xf>
    <xf applyAlignment="1" applyBorder="1" applyFill="1" applyNumberFormat="1" applyProtection="1" borderId="12" fillId="6" fontId="0" numFmtId="49" xfId="0">
      <alignment horizontal="center" vertical="top" wrapText="1"/>
      <protection locked="0"/>
    </xf>
    <xf applyAlignment="1" applyBorder="1" applyFill="1" applyNumberFormat="1" applyProtection="1" borderId="16" fillId="6" fontId="0" numFmtId="0" xfId="0">
      <alignment horizontal="center" vertical="top" wrapText="1"/>
      <protection locked="0"/>
    </xf>
    <xf applyAlignment="1" applyBorder="1" applyFill="1" applyNumberFormat="1" applyProtection="1" borderId="31" fillId="6" fontId="0" numFmtId="49" xfId="0">
      <alignment horizontal="center" vertical="top" wrapText="1"/>
      <protection locked="0"/>
    </xf>
    <xf applyAlignment="1" applyBorder="1" applyFill="1" applyNumberFormat="1" applyProtection="1" borderId="30" fillId="6" fontId="0" numFmtId="0" xfId="0">
      <alignment horizontal="center" vertical="top" wrapText="1"/>
      <protection locked="0"/>
    </xf>
    <xf applyAlignment="1" applyBorder="1" applyFill="1" applyNumberFormat="1" applyProtection="1" borderId="19" fillId="6" fontId="0" numFmtId="49" xfId="0">
      <alignment horizontal="center" vertical="top" wrapText="1"/>
      <protection locked="0"/>
    </xf>
    <xf applyAlignment="1" applyBorder="1" applyFill="1" applyNumberFormat="1" applyProtection="1" borderId="17" fillId="6" fontId="0" numFmtId="0" xfId="0">
      <alignment horizontal="center" vertical="top" wrapText="1"/>
      <protection locked="0"/>
    </xf>
    <xf applyAlignment="1" applyBorder="1" applyFill="1" applyNumberFormat="1" applyProtection="1" borderId="22" fillId="6" fontId="0" numFmtId="164" xfId="0">
      <alignment horizontal="center"/>
      <protection locked="0"/>
    </xf>
    <xf applyAlignment="1" applyBorder="1" applyFill="1" applyNumberFormat="1" applyProtection="1" borderId="11" fillId="6" fontId="0" numFmtId="164" xfId="0">
      <alignment horizontal="center"/>
      <protection locked="0"/>
    </xf>
    <xf applyAlignment="1" applyBorder="1" applyFill="1" applyNumberFormat="1" applyProtection="1" borderId="25" fillId="6" fontId="0" numFmtId="164" xfId="0">
      <alignment horizontal="center"/>
      <protection locked="0"/>
    </xf>
    <xf applyAlignment="1" applyBorder="1" applyFill="1" applyNumberFormat="1" applyProtection="1" borderId="12" fillId="6" fontId="0" numFmtId="164" xfId="0">
      <alignment horizontal="center"/>
      <protection locked="0"/>
    </xf>
    <xf applyAlignment="1" applyBorder="1" applyFill="1" applyNumberFormat="1" applyProtection="1" borderId="21" fillId="6" fontId="0" numFmtId="164" xfId="0">
      <alignment horizontal="center"/>
      <protection locked="0"/>
    </xf>
    <xf applyAlignment="1" applyBorder="1" applyFill="1" applyNumberFormat="1" applyProtection="1" borderId="13" fillId="6" fontId="0" numFmtId="164" xfId="0">
      <alignment horizontal="center"/>
      <protection locked="0"/>
    </xf>
    <xf applyAlignment="1" applyBorder="1" applyFill="1" applyNumberFormat="1" applyProtection="1" borderId="19" fillId="6" fontId="0" numFmtId="2" xfId="0">
      <alignment horizontal="center" vertical="center"/>
      <protection locked="0"/>
    </xf>
    <xf applyAlignment="1" applyBorder="1" applyFill="1" applyNumberFormat="1" applyProtection="1" borderId="24" fillId="6" fontId="0" numFmtId="2" xfId="0">
      <alignment horizontal="center" vertical="center"/>
      <protection locked="0"/>
    </xf>
    <xf applyAlignment="1" applyBorder="1" applyFill="1" applyNumberFormat="1" applyProtection="1" borderId="17" fillId="6" fontId="0" numFmtId="2" xfId="0">
      <alignment horizontal="center" vertical="center"/>
      <protection locked="0"/>
    </xf>
    <xf applyAlignment="1" applyBorder="1" applyFill="1" applyFont="1" borderId="6" fillId="4" fontId="5" numFmtId="0" xfId="0">
      <alignment horizontal="center"/>
    </xf>
    <xf applyAlignment="1" applyBorder="1" applyFill="1" applyFont="1" borderId="5" fillId="4" fontId="5" numFmtId="0" xfId="0">
      <alignment horizontal="center"/>
    </xf>
    <xf applyAlignment="1" applyBorder="1" applyFont="1" borderId="9" fillId="0" fontId="1" numFmtId="0" xfId="0">
      <alignment horizontal="center" vertical="center" wrapText="1"/>
    </xf>
    <xf applyAlignment="1" applyBorder="1" applyFont="1" borderId="9" fillId="0" fontId="1" numFmtId="0" xfId="0">
      <alignment horizontal="center" vertical="center"/>
    </xf>
    <xf applyAlignment="1" applyBorder="1" borderId="6" fillId="0" fontId="0" numFmtId="0" xfId="0">
      <alignment horizontal="center"/>
    </xf>
    <xf applyAlignment="1" applyBorder="1" borderId="5" fillId="0" fontId="0" numFmtId="0" xfId="0">
      <alignment horizontal="center"/>
    </xf>
    <xf applyAlignment="1" applyBorder="1" borderId="7" fillId="0" fontId="0" numFmtId="0" xfId="0">
      <alignment horizontal="center"/>
    </xf>
    <xf applyAlignment="1" applyBorder="1" applyFill="1" applyFont="1" borderId="2" fillId="6" fontId="1" numFmtId="0" xfId="0">
      <alignment horizontal="center" vertical="center"/>
    </xf>
    <xf applyAlignment="1" applyBorder="1" applyFill="1" applyFont="1" borderId="3" fillId="6" fontId="1" numFmtId="0" xfId="0">
      <alignment horizontal="center" vertical="center"/>
    </xf>
    <xf applyAlignment="1" applyBorder="1" borderId="19" fillId="0" fontId="0" numFmtId="0" xfId="0">
      <alignment horizontal="center"/>
    </xf>
    <xf applyAlignment="1" applyBorder="1" borderId="22" fillId="0" fontId="0" numFmtId="0" xfId="0">
      <alignment horizontal="center"/>
    </xf>
    <xf applyAlignment="1" applyBorder="1" borderId="20" fillId="0" fontId="0" numFmtId="0" xfId="0">
      <alignment horizontal="center"/>
    </xf>
    <xf applyAlignment="1" applyBorder="1" borderId="17" fillId="0" fontId="0" numFmtId="0" xfId="0">
      <alignment horizontal="center"/>
    </xf>
    <xf applyAlignment="1" applyBorder="1" borderId="21" fillId="0" fontId="0" numFmtId="0" xfId="0">
      <alignment horizontal="center"/>
    </xf>
    <xf applyAlignment="1" applyBorder="1" borderId="18" fillId="0" fontId="0" numFmtId="0" xfId="0">
      <alignment horizontal="center"/>
    </xf>
    <xf applyAlignment="1" applyBorder="1" applyFill="1" applyFont="1" applyNumberFormat="1" borderId="6" fillId="4" fontId="0" numFmtId="2" xfId="0">
      <alignment horizontal="center"/>
    </xf>
    <xf applyAlignment="1" applyBorder="1" applyFill="1" applyFont="1" applyNumberFormat="1" borderId="7" fillId="4" fontId="0" numFmtId="2" xfId="0">
      <alignment horizontal="center"/>
    </xf>
  </cellXfs>
  <cellStyles count="5">
    <cellStyle name="Čárka 2" xfId="3"/>
    <cellStyle builtinId="8" name="Hypertextový odkaz" xfId="4"/>
    <cellStyle builtinId="0" name="Normální" xfId="0"/>
    <cellStyle name="Normální 2" xfId="1"/>
    <cellStyle name="Normální 3" xfId="2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2</xdr:col>
      <xdr:colOff>1885569</xdr:colOff>
      <xdr:row>0</xdr:row>
      <xdr:rowOff>1075944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90744" cy="107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/>
  <dimension ref="A1:Q37"/>
  <sheetViews>
    <sheetView tabSelected="1" workbookViewId="0">
      <pane activePane="bottomLeft" state="frozen" topLeftCell="A2" ySplit="1"/>
      <selection pane="bottomLeft"/>
    </sheetView>
  </sheetViews>
  <sheetFormatPr defaultRowHeight="15" x14ac:dyDescent="0.25"/>
  <cols>
    <col min="1" max="1" customWidth="true" style="1" width="4.5703125" collapsed="false"/>
    <col min="2" max="2" bestFit="true" customWidth="true" width="49.5703125" collapsed="false"/>
    <col min="3" max="3" customWidth="true" width="44.0" collapsed="false"/>
    <col min="4" max="4" customWidth="true" width="30.5703125" collapsed="false"/>
    <col min="5" max="5" customWidth="true" width="4.28515625" collapsed="false"/>
    <col min="6" max="6" customWidth="true" width="15.7109375" collapsed="false"/>
    <col min="7" max="10" customWidth="true" width="10.7109375" collapsed="false"/>
    <col min="11" max="11" customWidth="true" style="1" width="10.7109375" collapsed="false"/>
    <col min="12" max="14" customWidth="true" width="10.7109375" collapsed="false"/>
    <col min="16" max="17" customWidth="true" hidden="true" width="9.140625" collapsed="false"/>
  </cols>
  <sheetData>
    <row customHeight="1" ht="87.75" r="1" spans="2:17" thickBot="1" x14ac:dyDescent="0.35">
      <c r="B1" s="160"/>
      <c r="C1" s="161"/>
      <c r="D1" s="161"/>
      <c r="E1" s="113"/>
      <c r="F1" s="117" t="s">
        <v>97</v>
      </c>
      <c r="G1" s="118" t="s">
        <v>98</v>
      </c>
      <c r="P1" s="1" t="s">
        <v>77</v>
      </c>
      <c r="Q1" t="s">
        <v>96</v>
      </c>
    </row>
    <row customFormat="1" ht="15.75" r="2" s="1" spans="2:17" thickBot="1" x14ac:dyDescent="0.3">
      <c r="B2" s="119"/>
      <c r="C2" s="143" t="s">
        <v>200</v>
      </c>
      <c r="D2" s="110"/>
      <c r="E2" s="111"/>
      <c r="F2" s="112"/>
      <c r="G2" s="112"/>
      <c r="P2" s="1" t="s">
        <v>50</v>
      </c>
      <c r="Q2" s="1" t="s">
        <v>91</v>
      </c>
    </row>
    <row ht="15.75" r="3" spans="2:17" thickBot="1" x14ac:dyDescent="0.3">
      <c r="B3" s="53" t="s">
        <v>4</v>
      </c>
      <c r="C3" s="54" t="s">
        <v>200</v>
      </c>
      <c r="D3" s="141"/>
      <c r="E3" s="114"/>
      <c r="F3" s="42"/>
      <c r="G3" s="59"/>
      <c r="P3" s="1" t="s">
        <v>51</v>
      </c>
      <c r="Q3" t="s">
        <v>90</v>
      </c>
    </row>
    <row ht="15.75" r="4" spans="2:17" thickBot="1" x14ac:dyDescent="0.3">
      <c r="B4" s="100" t="s">
        <v>5</v>
      </c>
      <c r="C4" s="12" t="s">
        <v>200</v>
      </c>
      <c r="D4" s="144"/>
      <c r="E4" s="114"/>
      <c r="F4" s="42"/>
      <c r="G4" s="59"/>
      <c r="P4" s="1" t="s">
        <v>52</v>
      </c>
    </row>
    <row customFormat="1" ht="15.75" r="5" s="1" spans="2:17" thickBot="1" x14ac:dyDescent="0.3">
      <c r="B5" s="53" t="s">
        <v>101</v>
      </c>
      <c r="C5" s="54" t="s">
        <v>200</v>
      </c>
      <c r="D5" s="145"/>
      <c r="E5" s="114"/>
      <c r="F5" s="124" t="str">
        <f>IFERROR(IF(VLOOKUP(D5,ORP!B3:C59,2,FALSE)&gt;0,10,0),"0")</f>
        <v>0</v>
      </c>
      <c r="G5" s="134">
        <v>10</v>
      </c>
      <c r="P5" s="1" t="s">
        <v>178</v>
      </c>
    </row>
    <row ht="15.75" r="6" spans="2:17" thickBot="1" x14ac:dyDescent="0.3">
      <c r="B6" s="101" t="s">
        <v>0</v>
      </c>
      <c r="C6" s="52" t="s">
        <v>200</v>
      </c>
      <c r="D6" s="146"/>
      <c r="E6" s="114"/>
      <c r="F6" s="42"/>
      <c r="G6" s="59"/>
    </row>
    <row customFormat="1" r="7" s="1" spans="2:17" x14ac:dyDescent="0.25">
      <c r="B7" s="106" t="s">
        <v>191</v>
      </c>
      <c r="C7" s="12" t="s">
        <v>200</v>
      </c>
      <c r="D7" s="147"/>
      <c r="E7" s="114"/>
      <c r="F7" s="42"/>
      <c r="G7" s="59"/>
    </row>
    <row customFormat="1" ht="15.75" r="8" s="1" spans="2:17" thickBot="1" x14ac:dyDescent="0.3">
      <c r="B8" s="107" t="s">
        <v>184</v>
      </c>
      <c r="C8" s="12" t="s">
        <v>200</v>
      </c>
      <c r="D8" s="148"/>
      <c r="E8" s="114"/>
      <c r="F8" s="42"/>
      <c r="G8" s="59"/>
    </row>
    <row customFormat="1" r="9" s="1" spans="2:17" x14ac:dyDescent="0.25">
      <c r="B9" s="108" t="s">
        <v>192</v>
      </c>
      <c r="C9" s="95" t="s">
        <v>200</v>
      </c>
      <c r="D9" s="149"/>
      <c r="E9" s="114"/>
      <c r="F9" s="42"/>
      <c r="G9" s="59"/>
    </row>
    <row customFormat="1" ht="15.75" r="10" s="1" spans="2:17" thickBot="1" x14ac:dyDescent="0.3">
      <c r="B10" s="109" t="s">
        <v>185</v>
      </c>
      <c r="C10" s="52" t="s">
        <v>200</v>
      </c>
      <c r="D10" s="150"/>
      <c r="E10" s="114"/>
      <c r="F10" s="42"/>
      <c r="G10" s="59"/>
    </row>
    <row customFormat="1" r="11" s="1" spans="2:17" x14ac:dyDescent="0.25">
      <c r="B11" s="106" t="s">
        <v>193</v>
      </c>
      <c r="C11" s="12" t="s">
        <v>200</v>
      </c>
      <c r="D11" s="147"/>
      <c r="E11" s="114"/>
      <c r="F11" s="42"/>
      <c r="G11" s="59"/>
    </row>
    <row customFormat="1" ht="15.75" r="12" s="1" spans="2:17" thickBot="1" x14ac:dyDescent="0.3">
      <c r="B12" s="107" t="s">
        <v>186</v>
      </c>
      <c r="C12" s="12" t="s">
        <v>200</v>
      </c>
      <c r="D12" s="148"/>
      <c r="E12" s="114"/>
      <c r="F12" s="42"/>
      <c r="G12" s="59"/>
    </row>
    <row customFormat="1" r="13" s="1" spans="2:17" x14ac:dyDescent="0.25">
      <c r="B13" s="108" t="s">
        <v>194</v>
      </c>
      <c r="C13" s="95" t="s">
        <v>200</v>
      </c>
      <c r="D13" s="149"/>
      <c r="E13" s="114"/>
      <c r="F13" s="42"/>
      <c r="G13" s="59"/>
    </row>
    <row customFormat="1" ht="15.75" r="14" s="1" spans="2:17" thickBot="1" x14ac:dyDescent="0.3">
      <c r="B14" s="109" t="s">
        <v>187</v>
      </c>
      <c r="C14" s="52" t="s">
        <v>200</v>
      </c>
      <c r="D14" s="150"/>
      <c r="E14" s="114"/>
      <c r="F14" s="42"/>
      <c r="G14" s="59"/>
    </row>
    <row customFormat="1" r="15" s="1" spans="2:17" x14ac:dyDescent="0.25">
      <c r="B15" s="106" t="s">
        <v>195</v>
      </c>
      <c r="C15" s="12" t="s">
        <v>200</v>
      </c>
      <c r="D15" s="147"/>
      <c r="E15" s="114"/>
      <c r="F15" s="42"/>
      <c r="G15" s="59"/>
    </row>
    <row customFormat="1" ht="15.75" r="16" s="1" spans="2:17" thickBot="1" x14ac:dyDescent="0.3">
      <c r="B16" s="109" t="s">
        <v>196</v>
      </c>
      <c r="C16" s="52" t="s">
        <v>200</v>
      </c>
      <c r="D16" s="150"/>
      <c r="E16" s="114"/>
      <c r="G16" s="75"/>
    </row>
    <row customFormat="1" ht="15.75" r="17" s="1" spans="2:14" thickBot="1" x14ac:dyDescent="0.3">
      <c r="B17" s="120" t="s">
        <v>198</v>
      </c>
      <c r="C17" s="121"/>
      <c r="D17" s="122"/>
      <c r="E17" s="123"/>
      <c r="F17" s="142" t="e">
        <f>'Velikost podniku'!E8</f>
        <v>#DIV/0!</v>
      </c>
      <c r="G17" s="134">
        <v>20</v>
      </c>
    </row>
    <row ht="15.75" r="18" spans="2:14" thickBot="1" x14ac:dyDescent="0.3">
      <c r="B18" s="3" t="s">
        <v>99</v>
      </c>
      <c r="C18" s="6" t="s">
        <v>200</v>
      </c>
      <c r="D18" s="96" t="s">
        <v>6</v>
      </c>
      <c r="E18" s="114"/>
      <c r="F18" s="41" t="s">
        <v>56</v>
      </c>
      <c r="G18" s="36" t="s">
        <v>57</v>
      </c>
      <c r="H18" s="41" t="s">
        <v>58</v>
      </c>
      <c r="I18" s="36" t="s">
        <v>59</v>
      </c>
      <c r="J18" s="41" t="s">
        <v>60</v>
      </c>
      <c r="K18" s="36" t="s">
        <v>66</v>
      </c>
      <c r="L18" s="36" t="s">
        <v>61</v>
      </c>
      <c r="M18" s="41" t="s">
        <v>62</v>
      </c>
      <c r="N18" s="36" t="s">
        <v>63</v>
      </c>
    </row>
    <row r="19" spans="2:14" x14ac:dyDescent="0.25">
      <c r="B19" s="10" t="s">
        <v>181</v>
      </c>
      <c r="C19" s="15" t="s">
        <v>200</v>
      </c>
      <c r="D19" s="45">
        <f>SUM(F19:N19)</f>
        <v>0</v>
      </c>
      <c r="E19" s="114"/>
      <c r="F19" s="151"/>
      <c r="G19" s="152"/>
      <c r="H19" s="151"/>
      <c r="I19" s="152"/>
      <c r="J19" s="151"/>
      <c r="K19" s="152"/>
      <c r="L19" s="152"/>
      <c r="M19" s="151"/>
      <c r="N19" s="152"/>
    </row>
    <row r="20" spans="2:14" x14ac:dyDescent="0.25">
      <c r="B20" s="11" t="s">
        <v>182</v>
      </c>
      <c r="C20" s="15" t="s">
        <v>200</v>
      </c>
      <c r="D20" s="46">
        <f ref="D20:D25" si="0" t="shared">SUM(F20:N20)</f>
        <v>0</v>
      </c>
      <c r="E20" s="114"/>
      <c r="F20" s="153"/>
      <c r="G20" s="154"/>
      <c r="H20" s="153"/>
      <c r="I20" s="154"/>
      <c r="J20" s="153"/>
      <c r="K20" s="154"/>
      <c r="L20" s="154"/>
      <c r="M20" s="153"/>
      <c r="N20" s="154"/>
    </row>
    <row r="21" spans="2:14" x14ac:dyDescent="0.25">
      <c r="B21" s="8" t="s">
        <v>188</v>
      </c>
      <c r="C21" s="15" t="s">
        <v>200</v>
      </c>
      <c r="D21" s="46">
        <f si="0" t="shared"/>
        <v>0</v>
      </c>
      <c r="E21" s="114"/>
      <c r="F21" s="153"/>
      <c r="G21" s="154"/>
      <c r="H21" s="153"/>
      <c r="I21" s="154"/>
      <c r="J21" s="153"/>
      <c r="K21" s="154"/>
      <c r="L21" s="154"/>
      <c r="M21" s="153"/>
      <c r="N21" s="154"/>
    </row>
    <row r="22" spans="2:14" x14ac:dyDescent="0.25">
      <c r="B22" s="11" t="s">
        <v>189</v>
      </c>
      <c r="C22" s="15" t="s">
        <v>200</v>
      </c>
      <c r="D22" s="46">
        <f si="0" t="shared"/>
        <v>0</v>
      </c>
      <c r="E22" s="114"/>
      <c r="F22" s="153"/>
      <c r="G22" s="154"/>
      <c r="H22" s="153"/>
      <c r="I22" s="154"/>
      <c r="J22" s="153"/>
      <c r="K22" s="154"/>
      <c r="L22" s="154"/>
      <c r="M22" s="153"/>
      <c r="N22" s="154"/>
    </row>
    <row customFormat="1" r="23" s="1" spans="2:14" x14ac:dyDescent="0.25">
      <c r="B23" s="11" t="s">
        <v>190</v>
      </c>
      <c r="C23" s="15" t="s">
        <v>200</v>
      </c>
      <c r="D23" s="46">
        <f si="0" t="shared"/>
        <v>0</v>
      </c>
      <c r="E23" s="114"/>
      <c r="F23" s="153"/>
      <c r="G23" s="154"/>
      <c r="H23" s="153"/>
      <c r="I23" s="154"/>
      <c r="J23" s="153"/>
      <c r="K23" s="154"/>
      <c r="L23" s="154"/>
      <c r="M23" s="153"/>
      <c r="N23" s="154"/>
    </row>
    <row customHeight="1" ht="15" r="24" spans="2:14" x14ac:dyDescent="0.25">
      <c r="B24" s="8" t="s">
        <v>1</v>
      </c>
      <c r="C24" s="15" t="s">
        <v>200</v>
      </c>
      <c r="D24" s="46">
        <f si="0" t="shared"/>
        <v>0</v>
      </c>
      <c r="E24" s="114"/>
      <c r="F24" s="153"/>
      <c r="G24" s="154"/>
      <c r="H24" s="153"/>
      <c r="I24" s="154"/>
      <c r="J24" s="153"/>
      <c r="K24" s="154"/>
      <c r="L24" s="154"/>
      <c r="M24" s="153"/>
      <c r="N24" s="154"/>
    </row>
    <row customHeight="1" ht="15" r="25" spans="2:14" thickBot="1" x14ac:dyDescent="0.3">
      <c r="B25" s="47" t="s">
        <v>2</v>
      </c>
      <c r="C25" s="15" t="s">
        <v>200</v>
      </c>
      <c r="D25" s="97">
        <f si="0" t="shared"/>
        <v>0</v>
      </c>
      <c r="E25" s="114"/>
      <c r="F25" s="155"/>
      <c r="G25" s="156"/>
      <c r="H25" s="155"/>
      <c r="I25" s="156"/>
      <c r="J25" s="155"/>
      <c r="K25" s="156"/>
      <c r="L25" s="156"/>
      <c r="M25" s="155"/>
      <c r="N25" s="156"/>
    </row>
    <row customHeight="1" ht="15" r="26" spans="2:14" thickBot="1" x14ac:dyDescent="0.3">
      <c r="B26" s="131" t="s">
        <v>199</v>
      </c>
      <c r="C26" s="132" t="s">
        <v>3</v>
      </c>
      <c r="D26" s="133">
        <f>SUM(D19:D25)</f>
        <v>0</v>
      </c>
      <c r="E26" s="114"/>
      <c r="F26" s="125" t="e">
        <f>'Struktura jednotek'!N17</f>
        <v>#DIV/0!</v>
      </c>
      <c r="G26" s="135">
        <v>50</v>
      </c>
      <c r="K26"/>
    </row>
    <row ht="15.75" r="27" spans="2:14" thickBot="1" x14ac:dyDescent="0.3">
      <c r="B27" s="3" t="s">
        <v>100</v>
      </c>
      <c r="C27" s="6" t="s">
        <v>200</v>
      </c>
      <c r="D27" s="98" t="s">
        <v>45</v>
      </c>
      <c r="E27" s="114"/>
      <c r="F27" s="99"/>
      <c r="G27" s="2"/>
    </row>
    <row ht="15.75" r="28" spans="2:14" thickBot="1" x14ac:dyDescent="0.3">
      <c r="B28" s="7" t="s">
        <v>45</v>
      </c>
      <c r="C28" s="12" t="s">
        <v>200</v>
      </c>
      <c r="D28" s="157"/>
      <c r="E28" s="114"/>
      <c r="F28" s="84"/>
      <c r="G28" s="75"/>
    </row>
    <row r="29" spans="2:14" x14ac:dyDescent="0.25">
      <c r="B29" s="8" t="s">
        <v>48</v>
      </c>
      <c r="C29" s="13" t="s">
        <v>200</v>
      </c>
      <c r="D29" s="158"/>
      <c r="E29" s="114"/>
      <c r="F29" s="127">
        <f>'Struktura osob'!I5</f>
        <v>10</v>
      </c>
      <c r="G29" s="136">
        <v>10</v>
      </c>
    </row>
    <row ht="15.75" r="30" spans="2:14" thickBot="1" x14ac:dyDescent="0.3">
      <c r="B30" s="9" t="s">
        <v>49</v>
      </c>
      <c r="C30" s="14" t="s">
        <v>200</v>
      </c>
      <c r="D30" s="159"/>
      <c r="E30" s="114"/>
      <c r="F30" s="128">
        <f>'Struktura osob'!I20</f>
        <v>10</v>
      </c>
      <c r="G30" s="137">
        <v>10</v>
      </c>
    </row>
    <row customFormat="1" ht="15.75" r="31" s="1" spans="2:14" thickBot="1" x14ac:dyDescent="0.3">
      <c r="B31" s="131" t="s">
        <v>197</v>
      </c>
      <c r="C31" s="115"/>
      <c r="D31" s="116"/>
      <c r="E31" s="114"/>
      <c r="F31" s="129">
        <f>'Struktura osob'!I5+'Struktura osob'!I20</f>
        <v>20</v>
      </c>
      <c r="G31" s="138">
        <v>20</v>
      </c>
    </row>
    <row r="32" spans="2:14" thickBot="1" x14ac:dyDescent="0.35"/>
    <row ht="15.75" r="33" spans="2:7" thickBot="1" x14ac:dyDescent="0.3">
      <c r="B33" s="131" t="s">
        <v>72</v>
      </c>
      <c r="F33" s="126" t="e">
        <f>F31+F26+F17+F5</f>
        <v>#DIV/0!</v>
      </c>
      <c r="G33" s="138">
        <f>G31+G26+G17+G5</f>
        <v>100</v>
      </c>
    </row>
    <row ht="15.75" r="34" spans="2:7" thickBot="1" x14ac:dyDescent="0.3">
      <c r="B34" s="131" t="s">
        <v>85</v>
      </c>
      <c r="F34" s="130">
        <f>SUM(Rozpočet!C5:I5)</f>
        <v>0</v>
      </c>
    </row>
    <row r="36" spans="2:7" thickBot="1" x14ac:dyDescent="0.35"/>
    <row ht="15.75" r="37" spans="2:7" thickBot="1" x14ac:dyDescent="0.3">
      <c r="B37" s="20" t="s">
        <v>201</v>
      </c>
    </row>
  </sheetData>
  <sheetProtection objects="1" password="EB1C" scenarios="1" sheet="1"/>
  <mergeCells count="1">
    <mergeCell ref="B1:D1"/>
  </mergeCells>
  <dataValidations count="3">
    <dataValidation allowBlank="1" showErrorMessage="1" showInputMessage="1" sqref="D6 D17" type="list">
      <formula1>$P$2:$P$4</formula1>
    </dataValidation>
    <dataValidation allowBlank="1" showErrorMessage="1" showInputMessage="1" sqref="D15 D7 D9 D11 D13" type="list">
      <formula1>$Q$2:$Q$3</formula1>
    </dataValidation>
    <dataValidation allowBlank="1" showErrorMessage="1" showInputMessage="1" sqref="D8 D10 D12 D14 D16" type="list">
      <formula1>$P$2:$P$5</formula1>
    </dataValidation>
  </dataValidations>
  <pageMargins bottom="0.78740157499999996" footer="0.3" header="0.3" left="0.7" right="0.7" top="0.78740157499999996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ORP!$B$3:$B$60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2"/>
  <dimension ref="A1:M32"/>
  <sheetViews>
    <sheetView workbookViewId="0">
      <selection activeCell="E8" sqref="E8"/>
    </sheetView>
  </sheetViews>
  <sheetFormatPr defaultRowHeight="15" x14ac:dyDescent="0.25"/>
  <cols>
    <col min="1" max="1" customWidth="true" style="1" width="4.0" collapsed="false"/>
    <col min="2" max="2" bestFit="true" customWidth="true" width="19.85546875" collapsed="false"/>
    <col min="3" max="3" customWidth="true" style="1" width="15.42578125" collapsed="false"/>
    <col min="4" max="4" customWidth="true" width="15.140625" collapsed="false"/>
    <col min="5" max="5" customWidth="true" width="15.0" collapsed="false"/>
    <col min="6" max="6" customWidth="true" style="1" width="15.0" collapsed="false"/>
    <col min="7" max="7" customWidth="true" width="14.5703125" collapsed="false"/>
    <col min="8" max="8" customWidth="true" hidden="true" width="16.140625" collapsed="false"/>
    <col min="9" max="9" customWidth="true" hidden="true" width="0.0" collapsed="false"/>
    <col min="10" max="10" style="1" width="9.140625" collapsed="false"/>
  </cols>
  <sheetData>
    <row customFormat="1" ht="15.75" r="1" s="1" spans="1:13" thickBot="1" x14ac:dyDescent="0.3">
      <c r="C1" s="49"/>
      <c r="D1" s="49"/>
      <c r="E1" s="49"/>
      <c r="F1" s="49"/>
      <c r="G1" s="49"/>
    </row>
    <row ht="15.75" r="2" spans="1:13" thickBot="1" x14ac:dyDescent="0.3">
      <c r="B2" s="20" t="s">
        <v>96</v>
      </c>
      <c r="C2" s="65" t="s">
        <v>0</v>
      </c>
      <c r="D2" s="66" t="s">
        <v>53</v>
      </c>
      <c r="E2" s="93" t="s">
        <v>76</v>
      </c>
      <c r="F2"/>
      <c r="H2" t="s">
        <v>0</v>
      </c>
      <c r="J2"/>
    </row>
    <row customFormat="1" ht="15.75" r="3" s="1" spans="1:13" thickBot="1" x14ac:dyDescent="0.3">
      <c r="B3" s="17" t="s">
        <v>73</v>
      </c>
      <c r="C3" s="90">
        <f>Žádost!D6</f>
        <v>0</v>
      </c>
      <c r="D3" s="50">
        <f>IF(C3="Velký",0.00000000001,IF(C3="Střední",10,IF(C3="Malý",20,IF(C3="NR",0,0))))</f>
        <v>0</v>
      </c>
      <c r="E3" s="50"/>
      <c r="F3" s="51"/>
      <c r="G3" s="16"/>
      <c r="H3" t="s">
        <v>50</v>
      </c>
      <c r="I3" s="92">
        <v>20</v>
      </c>
    </row>
    <row customFormat="1" ht="15.75" r="4" s="1" spans="1:13" thickBot="1" x14ac:dyDescent="0.3">
      <c r="B4" s="17" t="s">
        <v>74</v>
      </c>
      <c r="C4" s="90">
        <f>Žádost!D8</f>
        <v>0</v>
      </c>
      <c r="D4" s="50" t="str">
        <f>IF(Žádost!D7="ANO",IF(C4="Velký",0.00000000001,IF(C4="Střední",10,IF(C4="Malý",20,IF(C4="NR",0,0)))),"NR")</f>
        <v>NR</v>
      </c>
      <c r="E4" s="85"/>
      <c r="F4" s="51"/>
      <c r="G4"/>
      <c r="H4" t="s">
        <v>51</v>
      </c>
      <c r="I4" s="92">
        <v>10</v>
      </c>
    </row>
    <row customFormat="1" ht="15.75" r="5" s="1" spans="1:13" thickBot="1" x14ac:dyDescent="0.3">
      <c r="B5" s="17" t="s">
        <v>75</v>
      </c>
      <c r="C5" s="90">
        <f>Žádost!D10</f>
        <v>0</v>
      </c>
      <c r="D5" s="50" t="str">
        <f>IF(Žádost!D9="ANO",IF(C5="Velký",0.00000000001,IF(C5="Střední",10,IF(C5="Malý",20,IF(C5="NR",0,0)))),"NR")</f>
        <v>NR</v>
      </c>
      <c r="E5" s="85"/>
      <c r="F5" s="51"/>
      <c r="G5" s="83"/>
      <c r="H5" t="s">
        <v>52</v>
      </c>
      <c r="I5" s="92">
        <v>0</v>
      </c>
    </row>
    <row customFormat="1" ht="15.75" r="6" s="1" spans="1:13" thickBot="1" x14ac:dyDescent="0.3">
      <c r="B6" s="56" t="s">
        <v>95</v>
      </c>
      <c r="C6" s="91">
        <f>Žádost!D12</f>
        <v>0</v>
      </c>
      <c r="D6" s="50" t="str">
        <f>IF(Žádost!D11="ANO",IF(C6="Velký",0.00000000001,IF(C6="Střední",10,IF(C6="Malý",20,IF(C6="NR",0,0)))),"NR")</f>
        <v>NR</v>
      </c>
      <c r="E6" s="85"/>
      <c r="F6" s="51"/>
      <c r="G6"/>
      <c r="H6"/>
      <c r="I6"/>
    </row>
    <row ht="15.75" r="7" spans="1:13" thickBot="1" x14ac:dyDescent="0.3">
      <c r="B7" s="56" t="s">
        <v>94</v>
      </c>
      <c r="C7" s="91">
        <f>Žádost!D14</f>
        <v>0</v>
      </c>
      <c r="D7" s="50" t="str">
        <f>IF(Žádost!D13="ANO",IF(C7="Velký",0.00000000001,IF(C7="Střední",10,IF(C7="Malý",20,IF(C7="NR",0,0)))),"NR")</f>
        <v>NR</v>
      </c>
      <c r="E7" s="21"/>
    </row>
    <row ht="15.75" r="8" spans="1:13" thickBot="1" x14ac:dyDescent="0.3">
      <c r="B8" s="56" t="s">
        <v>93</v>
      </c>
      <c r="C8" s="91">
        <f>Žádost!D16</f>
        <v>0</v>
      </c>
      <c r="D8" s="29" t="str">
        <f>IF(Žádost!D15="ANO",IF(C8="Velký",0.00000000001,IF(C8="Střední",10,IF(C8="Malý",20,IF(C8="NR",0,0)))),"NR")</f>
        <v>NR</v>
      </c>
      <c r="E8" s="94" t="e">
        <f>SUMIF(D3:D8,"&gt;0",D3:D8)/COUNTIF(D3:D8,"&gt;0")</f>
        <v>#DIV/0!</v>
      </c>
    </row>
    <row r="9" spans="1:13" x14ac:dyDescent="0.25">
      <c r="A9"/>
      <c r="C9"/>
      <c r="J9"/>
    </row>
    <row r="10" spans="1:13" x14ac:dyDescent="0.25">
      <c r="C10"/>
      <c r="F10"/>
    </row>
    <row r="11" spans="1:13" x14ac:dyDescent="0.25">
      <c r="C11"/>
      <c r="M11" s="16"/>
    </row>
    <row r="12" spans="1:13" x14ac:dyDescent="0.25">
      <c r="C12"/>
      <c r="J12"/>
    </row>
    <row r="13" spans="1:13" x14ac:dyDescent="0.25">
      <c r="C13"/>
      <c r="J13"/>
    </row>
    <row r="14" spans="1:13" x14ac:dyDescent="0.25">
      <c r="C14"/>
    </row>
    <row customFormat="1" r="15" s="1" spans="1:13" x14ac:dyDescent="0.25">
      <c r="B15"/>
      <c r="C15"/>
      <c r="D15"/>
      <c r="E15"/>
      <c r="G15"/>
      <c r="H15"/>
      <c r="I15"/>
    </row>
    <row r="16" spans="1:13" x14ac:dyDescent="0.25">
      <c r="C16"/>
    </row>
    <row r="17" spans="2:9" x14ac:dyDescent="0.25">
      <c r="C17"/>
    </row>
    <row r="18" spans="2:9" x14ac:dyDescent="0.25">
      <c r="C18"/>
    </row>
    <row r="19" spans="2:9" x14ac:dyDescent="0.25">
      <c r="C19"/>
    </row>
    <row customFormat="1" r="20" s="1" spans="2:9" x14ac:dyDescent="0.25">
      <c r="B20"/>
      <c r="C20"/>
      <c r="D20"/>
      <c r="E20"/>
      <c r="G20"/>
      <c r="H20"/>
      <c r="I20"/>
    </row>
    <row r="21" spans="2:9" x14ac:dyDescent="0.25">
      <c r="C21"/>
    </row>
    <row r="22" spans="2:9" x14ac:dyDescent="0.25">
      <c r="C22"/>
    </row>
    <row r="23" spans="2:9" x14ac:dyDescent="0.25">
      <c r="C23"/>
    </row>
    <row r="24" spans="2:9" x14ac:dyDescent="0.25">
      <c r="C24"/>
    </row>
    <row customFormat="1" r="25" s="1" spans="2:9" x14ac:dyDescent="0.25">
      <c r="B25"/>
      <c r="C25"/>
      <c r="D25"/>
      <c r="E25"/>
      <c r="G25"/>
      <c r="H25"/>
      <c r="I25"/>
    </row>
    <row r="26" spans="2:9" x14ac:dyDescent="0.25">
      <c r="C26"/>
    </row>
    <row r="27" spans="2:9" x14ac:dyDescent="0.25">
      <c r="C27"/>
    </row>
    <row r="28" spans="2:9" x14ac:dyDescent="0.25">
      <c r="C28"/>
    </row>
    <row r="30" spans="2:9" x14ac:dyDescent="0.25">
      <c r="C30"/>
    </row>
    <row ht="14.45" r="31" spans="2:9" x14ac:dyDescent="0.3">
      <c r="C31"/>
    </row>
    <row ht="14.45" r="32" spans="2:9" x14ac:dyDescent="0.3">
      <c r="C32"/>
    </row>
  </sheetData>
  <sheetProtection objects="1" password="EB1C" scenarios="1" sheet="1"/>
  <pageMargins bottom="0.78740157499999996" footer="0.3" header="0.3" left="0.7" right="0.7" top="0.78740157499999996"/>
  <pageSetup orientation="portrait" paperSize="9" r:id="rId1" verticalDpi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5"/>
  <dimension ref="A1:S39"/>
  <sheetViews>
    <sheetView workbookViewId="0" zoomScale="85" zoomScaleNormal="85">
      <pane activePane="bottomLeft" state="frozen" topLeftCell="A4" ySplit="3"/>
      <selection activeCell="N17" pane="bottomLeft" sqref="N17"/>
    </sheetView>
  </sheetViews>
  <sheetFormatPr defaultRowHeight="15" x14ac:dyDescent="0.25"/>
  <cols>
    <col min="1" max="1" bestFit="true" customWidth="true" width="16.28515625" collapsed="false"/>
    <col min="2" max="2" bestFit="true" customWidth="true" width="17.85546875" collapsed="false"/>
    <col min="3" max="3" bestFit="true" customWidth="true" width="16.5703125" collapsed="false"/>
    <col min="4" max="4" bestFit="true" customWidth="true" width="16.28515625" collapsed="false"/>
    <col min="5" max="5" customWidth="true" width="17.42578125" collapsed="false"/>
    <col min="6" max="6" bestFit="true" customWidth="true" width="16.28515625" collapsed="false"/>
    <col min="7" max="7" bestFit="true" customWidth="true" width="17.0" collapsed="false"/>
    <col min="8" max="8" customWidth="true" style="1" width="17.0" collapsed="false"/>
    <col min="9" max="9" bestFit="true" customWidth="true" width="16.28515625" collapsed="false"/>
    <col min="10" max="10" customWidth="true" style="1" width="17.28515625" collapsed="false"/>
    <col min="11" max="12" bestFit="true" customWidth="true" width="16.28515625" collapsed="false"/>
    <col min="13" max="13" customWidth="true" width="15.7109375" collapsed="false"/>
    <col min="14" max="14" bestFit="true" customWidth="true" width="16.5703125" collapsed="false"/>
    <col min="15" max="15" customWidth="true" width="37.140625" collapsed="false"/>
    <col min="16" max="17" customWidth="true" width="9.28515625" collapsed="false"/>
    <col min="18" max="18" customWidth="true" width="11.28515625" collapsed="false"/>
    <col min="19" max="19" customWidth="true" width="11.85546875" collapsed="false"/>
  </cols>
  <sheetData>
    <row customFormat="1" ht="15.75" r="1" s="1" spans="1:17" thickBot="1" x14ac:dyDescent="0.3"/>
    <row ht="60.75" r="2" spans="1:17" thickBot="1" x14ac:dyDescent="0.3">
      <c r="C2" s="57" t="s">
        <v>31</v>
      </c>
      <c r="D2" s="57" t="s">
        <v>32</v>
      </c>
      <c r="E2" s="57" t="s">
        <v>33</v>
      </c>
      <c r="F2" s="57" t="s">
        <v>34</v>
      </c>
      <c r="G2" s="57" t="s">
        <v>35</v>
      </c>
      <c r="H2" s="57" t="s">
        <v>67</v>
      </c>
      <c r="I2" s="57" t="s">
        <v>36</v>
      </c>
      <c r="J2" s="57" t="s">
        <v>37</v>
      </c>
      <c r="K2" s="57" t="s">
        <v>38</v>
      </c>
      <c r="L2" s="35"/>
      <c r="M2" s="35"/>
    </row>
    <row customHeight="1" ht="48" r="3" spans="1:17" thickBot="1" x14ac:dyDescent="0.3">
      <c r="B3" s="34" t="s">
        <v>55</v>
      </c>
      <c r="C3" s="39" t="s">
        <v>56</v>
      </c>
      <c r="D3" s="36" t="s">
        <v>57</v>
      </c>
      <c r="E3" s="41" t="s">
        <v>58</v>
      </c>
      <c r="F3" s="36" t="s">
        <v>59</v>
      </c>
      <c r="G3" s="41" t="s">
        <v>60</v>
      </c>
      <c r="H3" s="36" t="s">
        <v>66</v>
      </c>
      <c r="I3" s="40" t="s">
        <v>61</v>
      </c>
      <c r="J3" s="36" t="s">
        <v>62</v>
      </c>
      <c r="K3" s="40" t="s">
        <v>63</v>
      </c>
      <c r="L3" s="40" t="s">
        <v>39</v>
      </c>
      <c r="M3" s="36" t="s">
        <v>41</v>
      </c>
      <c r="P3" s="36" t="s">
        <v>180</v>
      </c>
      <c r="Q3" s="36" t="s">
        <v>179</v>
      </c>
    </row>
    <row r="4" spans="1:17" x14ac:dyDescent="0.25">
      <c r="A4" s="163" t="s">
        <v>168</v>
      </c>
      <c r="B4" s="37" t="s">
        <v>54</v>
      </c>
      <c r="C4" s="18">
        <f>Žádost!F19</f>
        <v>0</v>
      </c>
      <c r="D4" s="4">
        <f>Žádost!G19</f>
        <v>0</v>
      </c>
      <c r="E4" s="22">
        <f>Žádost!H19</f>
        <v>0</v>
      </c>
      <c r="F4" s="4">
        <f>Žádost!I19</f>
        <v>0</v>
      </c>
      <c r="G4" s="22">
        <f>Žádost!J19</f>
        <v>0</v>
      </c>
      <c r="H4" s="4">
        <f>Žádost!K19</f>
        <v>0</v>
      </c>
      <c r="I4" s="22">
        <f>Žádost!L19</f>
        <v>0</v>
      </c>
      <c r="J4" s="4">
        <f>Žádost!M19</f>
        <v>0</v>
      </c>
      <c r="K4" s="22">
        <f>Žádost!N19</f>
        <v>0</v>
      </c>
      <c r="L4" s="104" t="str">
        <f>IFERROR(SUMPRODUCT(C4:K4,C5:K5)/SUM(C4:K4),"-1")</f>
        <v>-1</v>
      </c>
      <c r="M4" s="103"/>
      <c r="P4">
        <f>SUM(C4:K4)</f>
        <v>0</v>
      </c>
      <c r="Q4" t="str">
        <f>IF(P4=Žádost!D19,"OK","Chyba")</f>
        <v>OK</v>
      </c>
    </row>
    <row customFormat="1" ht="15.75" r="5" s="1" spans="1:17" thickBot="1" x14ac:dyDescent="0.3">
      <c r="A5" s="163"/>
      <c r="B5" s="38" t="s">
        <v>8</v>
      </c>
      <c r="C5" s="19">
        <v>0</v>
      </c>
      <c r="D5" s="5">
        <v>0</v>
      </c>
      <c r="E5" s="19">
        <v>2</v>
      </c>
      <c r="F5" s="5">
        <v>3</v>
      </c>
      <c r="G5" s="19">
        <v>2</v>
      </c>
      <c r="H5" s="5">
        <v>2</v>
      </c>
      <c r="I5" s="82">
        <v>2</v>
      </c>
      <c r="J5" s="5">
        <v>2</v>
      </c>
      <c r="K5" s="82">
        <v>2</v>
      </c>
      <c r="L5" s="86"/>
      <c r="M5" s="86"/>
    </row>
    <row customFormat="1" r="6" s="1" spans="1:17" x14ac:dyDescent="0.25">
      <c r="A6" s="163" t="s">
        <v>169</v>
      </c>
      <c r="B6" s="37" t="s">
        <v>54</v>
      </c>
      <c r="C6" s="18">
        <f>Žádost!F20</f>
        <v>0</v>
      </c>
      <c r="D6" s="4">
        <f>Žádost!G20</f>
        <v>0</v>
      </c>
      <c r="E6" s="18">
        <f>Žádost!H20</f>
        <v>0</v>
      </c>
      <c r="F6" s="4">
        <f>Žádost!I20</f>
        <v>0</v>
      </c>
      <c r="G6" s="18">
        <f>Žádost!J20</f>
        <v>0</v>
      </c>
      <c r="H6" s="4">
        <f>Žádost!K20</f>
        <v>0</v>
      </c>
      <c r="I6" s="22">
        <f>Žádost!L20</f>
        <v>0</v>
      </c>
      <c r="J6" s="4">
        <f>Žádost!M20</f>
        <v>0</v>
      </c>
      <c r="K6" s="55">
        <f>Žádost!N20</f>
        <v>0</v>
      </c>
      <c r="L6" s="104" t="str">
        <f>IFERROR(SUMPRODUCT(C6:K6,C7:K7)/SUM(C6:K6),"-1")</f>
        <v>-1</v>
      </c>
      <c r="M6" s="105"/>
      <c r="P6" s="1">
        <f>SUM(C6:K6)</f>
        <v>0</v>
      </c>
      <c r="Q6" s="1" t="str">
        <f>IF(P6=Žádost!D20,"OK","Chyba")</f>
        <v>OK</v>
      </c>
    </row>
    <row customFormat="1" ht="15.75" r="7" s="1" spans="1:17" thickBot="1" x14ac:dyDescent="0.3">
      <c r="A7" s="163"/>
      <c r="B7" s="38" t="s">
        <v>8</v>
      </c>
      <c r="C7" s="19">
        <v>1</v>
      </c>
      <c r="D7" s="5">
        <v>3</v>
      </c>
      <c r="E7" s="19">
        <v>1</v>
      </c>
      <c r="F7" s="5">
        <v>0</v>
      </c>
      <c r="G7" s="19">
        <v>0</v>
      </c>
      <c r="H7" s="5">
        <v>0</v>
      </c>
      <c r="I7" s="82">
        <v>0</v>
      </c>
      <c r="J7" s="5">
        <v>0</v>
      </c>
      <c r="K7" s="82">
        <v>0</v>
      </c>
      <c r="L7" s="86"/>
      <c r="M7" s="86"/>
    </row>
    <row customFormat="1" r="8" s="1" spans="1:17" x14ac:dyDescent="0.25">
      <c r="A8" s="163" t="s">
        <v>68</v>
      </c>
      <c r="B8" s="37" t="s">
        <v>54</v>
      </c>
      <c r="C8" s="18">
        <f>Žádost!F21</f>
        <v>0</v>
      </c>
      <c r="D8" s="4">
        <f>Žádost!G21</f>
        <v>0</v>
      </c>
      <c r="E8" s="18">
        <f>Žádost!H21</f>
        <v>0</v>
      </c>
      <c r="F8" s="4">
        <f>Žádost!I21</f>
        <v>0</v>
      </c>
      <c r="G8" s="18">
        <f>Žádost!J21</f>
        <v>0</v>
      </c>
      <c r="H8" s="4">
        <f>Žádost!K21</f>
        <v>0</v>
      </c>
      <c r="I8" s="22">
        <f>Žádost!L21</f>
        <v>0</v>
      </c>
      <c r="J8" s="4">
        <f>Žádost!M21</f>
        <v>0</v>
      </c>
      <c r="K8" s="55">
        <f>Žádost!N21</f>
        <v>0</v>
      </c>
      <c r="L8" s="104" t="str">
        <f>IFERROR(SUMPRODUCT(C8:K8,C9:K9)/SUM(C8:K8),"-1")</f>
        <v>-1</v>
      </c>
      <c r="M8" s="105"/>
      <c r="P8" s="1">
        <f>SUM(C8:K8)</f>
        <v>0</v>
      </c>
      <c r="Q8" s="1" t="str">
        <f>IF(P8=Žádost!D21,"OK","Chyba")</f>
        <v>OK</v>
      </c>
    </row>
    <row customFormat="1" ht="15.75" r="9" s="1" spans="1:17" thickBot="1" x14ac:dyDescent="0.3">
      <c r="A9" s="163"/>
      <c r="B9" s="38" t="s">
        <v>8</v>
      </c>
      <c r="C9" s="19">
        <v>3</v>
      </c>
      <c r="D9" s="5">
        <v>2</v>
      </c>
      <c r="E9" s="19">
        <v>1</v>
      </c>
      <c r="F9" s="5">
        <v>2</v>
      </c>
      <c r="G9" s="19">
        <v>3</v>
      </c>
      <c r="H9" s="5">
        <v>1</v>
      </c>
      <c r="I9" s="82">
        <v>1</v>
      </c>
      <c r="J9" s="5">
        <v>1</v>
      </c>
      <c r="K9" s="82">
        <v>0</v>
      </c>
      <c r="L9" s="86"/>
      <c r="M9" s="86"/>
    </row>
    <row customFormat="1" r="10" s="1" spans="1:17" x14ac:dyDescent="0.25">
      <c r="A10" s="163" t="s">
        <v>69</v>
      </c>
      <c r="B10" s="37" t="s">
        <v>54</v>
      </c>
      <c r="C10" s="18">
        <f>Žádost!F22</f>
        <v>0</v>
      </c>
      <c r="D10" s="4">
        <f>Žádost!G22</f>
        <v>0</v>
      </c>
      <c r="E10" s="18">
        <f>Žádost!H22</f>
        <v>0</v>
      </c>
      <c r="F10" s="4">
        <f>Žádost!I22</f>
        <v>0</v>
      </c>
      <c r="G10" s="18">
        <f>Žádost!J22</f>
        <v>0</v>
      </c>
      <c r="H10" s="4">
        <f>Žádost!K22</f>
        <v>0</v>
      </c>
      <c r="I10" s="22">
        <f>Žádost!L22</f>
        <v>0</v>
      </c>
      <c r="J10" s="4">
        <f>Žádost!M22</f>
        <v>0</v>
      </c>
      <c r="K10" s="55">
        <f>Žádost!N22</f>
        <v>0</v>
      </c>
      <c r="L10" s="104" t="str">
        <f>IFERROR(SUMPRODUCT(C10:K10,C11:K11)/SUM(C10:K10),"-1")</f>
        <v>-1</v>
      </c>
      <c r="M10" s="105"/>
      <c r="P10" s="1">
        <f>SUM(C10:K10)</f>
        <v>0</v>
      </c>
      <c r="Q10" s="1" t="str">
        <f>IF(P10=Žádost!D22,"OK","Chyba")</f>
        <v>OK</v>
      </c>
    </row>
    <row customFormat="1" ht="15.75" r="11" s="1" spans="1:17" thickBot="1" x14ac:dyDescent="0.3">
      <c r="A11" s="163"/>
      <c r="B11" s="38" t="s">
        <v>8</v>
      </c>
      <c r="C11" s="19">
        <v>2</v>
      </c>
      <c r="D11" s="5">
        <v>1</v>
      </c>
      <c r="E11" s="19">
        <v>1</v>
      </c>
      <c r="F11" s="5">
        <v>1</v>
      </c>
      <c r="G11" s="19">
        <v>2</v>
      </c>
      <c r="H11" s="5">
        <v>1</v>
      </c>
      <c r="I11" s="82">
        <v>1</v>
      </c>
      <c r="J11" s="5">
        <v>1</v>
      </c>
      <c r="K11" s="82">
        <v>1</v>
      </c>
      <c r="L11" s="86"/>
      <c r="M11" s="86"/>
    </row>
    <row customFormat="1" r="12" s="1" spans="1:17" x14ac:dyDescent="0.25">
      <c r="A12" s="163" t="s">
        <v>70</v>
      </c>
      <c r="B12" s="37" t="s">
        <v>54</v>
      </c>
      <c r="C12" s="18">
        <f>Žádost!F23</f>
        <v>0</v>
      </c>
      <c r="D12" s="4">
        <f>Žádost!G23</f>
        <v>0</v>
      </c>
      <c r="E12" s="18">
        <f>Žádost!H23</f>
        <v>0</v>
      </c>
      <c r="F12" s="4">
        <f>Žádost!I23</f>
        <v>0</v>
      </c>
      <c r="G12" s="18">
        <f>Žádost!J23</f>
        <v>0</v>
      </c>
      <c r="H12" s="4">
        <f>Žádost!K23</f>
        <v>0</v>
      </c>
      <c r="I12" s="22">
        <f>Žádost!L23</f>
        <v>0</v>
      </c>
      <c r="J12" s="4">
        <f>Žádost!M23</f>
        <v>0</v>
      </c>
      <c r="K12" s="55">
        <f>Žádost!N23</f>
        <v>0</v>
      </c>
      <c r="L12" s="104" t="str">
        <f>IFERROR(SUMPRODUCT(C12:K12,C13:K13)/SUM(C12:K12),"-1")</f>
        <v>-1</v>
      </c>
      <c r="M12" s="105"/>
      <c r="P12" s="1">
        <f>SUM(C12:K12)</f>
        <v>0</v>
      </c>
      <c r="Q12" s="1" t="str">
        <f>IF(P12=Žádost!D23,"OK","Chyba")</f>
        <v>OK</v>
      </c>
    </row>
    <row customFormat="1" ht="15.75" r="13" s="1" spans="1:17" thickBot="1" x14ac:dyDescent="0.3">
      <c r="A13" s="163"/>
      <c r="B13" s="38" t="s">
        <v>8</v>
      </c>
      <c r="C13" s="19">
        <v>0</v>
      </c>
      <c r="D13" s="5">
        <v>2</v>
      </c>
      <c r="E13" s="19">
        <v>2</v>
      </c>
      <c r="F13" s="5">
        <v>1</v>
      </c>
      <c r="G13" s="19">
        <v>1</v>
      </c>
      <c r="H13" s="5">
        <v>3</v>
      </c>
      <c r="I13" s="82">
        <v>3</v>
      </c>
      <c r="J13" s="5">
        <v>3</v>
      </c>
      <c r="K13" s="82">
        <v>3</v>
      </c>
      <c r="L13" s="86"/>
      <c r="M13" s="86"/>
    </row>
    <row customFormat="1" ht="15.75" r="14" s="1" spans="1:17" thickBot="1" x14ac:dyDescent="0.3">
      <c r="A14" s="162" t="s">
        <v>71</v>
      </c>
      <c r="B14" s="37" t="s">
        <v>54</v>
      </c>
      <c r="C14" s="18">
        <f>Žádost!F24</f>
        <v>0</v>
      </c>
      <c r="D14" s="4">
        <f>Žádost!G24</f>
        <v>0</v>
      </c>
      <c r="E14" s="18">
        <f>Žádost!H24</f>
        <v>0</v>
      </c>
      <c r="F14" s="4">
        <f>Žádost!I24</f>
        <v>0</v>
      </c>
      <c r="G14" s="18">
        <f>Žádost!J24</f>
        <v>0</v>
      </c>
      <c r="H14" s="4">
        <f>Žádost!K24</f>
        <v>0</v>
      </c>
      <c r="I14" s="22">
        <f>Žádost!L24</f>
        <v>0</v>
      </c>
      <c r="J14" s="4">
        <f>Žádost!M24</f>
        <v>0</v>
      </c>
      <c r="K14" s="55">
        <f>Žádost!N24</f>
        <v>0</v>
      </c>
      <c r="L14" s="104" t="str">
        <f>IFERROR(SUMPRODUCT(C14:K14,C15:K15)/SUM(C14:K14),"-1")</f>
        <v>-1</v>
      </c>
      <c r="M14" s="105"/>
      <c r="P14" s="1">
        <f>SUM(C14:K14)</f>
        <v>0</v>
      </c>
      <c r="Q14" s="1" t="str">
        <f>IF(P14=Žádost!D24,"OK","Chyba")</f>
        <v>OK</v>
      </c>
    </row>
    <row ht="15.75" r="15" spans="1:17" thickBot="1" x14ac:dyDescent="0.3">
      <c r="A15" s="162"/>
      <c r="B15" s="38" t="s">
        <v>8</v>
      </c>
      <c r="C15" s="19">
        <v>1</v>
      </c>
      <c r="D15" s="5">
        <v>1</v>
      </c>
      <c r="E15" s="19">
        <v>2</v>
      </c>
      <c r="F15" s="5">
        <v>3</v>
      </c>
      <c r="G15" s="19">
        <v>0</v>
      </c>
      <c r="H15" s="5">
        <v>1</v>
      </c>
      <c r="I15" s="82">
        <v>1</v>
      </c>
      <c r="J15" s="5">
        <v>1</v>
      </c>
      <c r="K15" s="82">
        <v>0</v>
      </c>
      <c r="L15" s="86"/>
      <c r="M15" s="86"/>
      <c r="N15" s="88" t="e">
        <f>SUMIF(L4:L16,"&gt;=0",L4:L16)/COUNTIF(L4:L16,"&gt;=0")</f>
        <v>#DIV/0!</v>
      </c>
      <c r="O15" s="57" t="s">
        <v>167</v>
      </c>
    </row>
    <row customFormat="1" ht="15.75" r="16" s="1" spans="1:17" thickBot="1" x14ac:dyDescent="0.3">
      <c r="A16" s="162" t="s">
        <v>11</v>
      </c>
      <c r="B16" s="37" t="s">
        <v>54</v>
      </c>
      <c r="C16" s="18">
        <f>Žádost!F25</f>
        <v>0</v>
      </c>
      <c r="D16" s="4">
        <f>Žádost!G25</f>
        <v>0</v>
      </c>
      <c r="E16" s="18">
        <f>Žádost!H25</f>
        <v>0</v>
      </c>
      <c r="F16" s="4">
        <f>Žádost!I25</f>
        <v>0</v>
      </c>
      <c r="G16" s="18">
        <f>Žádost!J25</f>
        <v>0</v>
      </c>
      <c r="H16" s="4">
        <f>Žádost!K25</f>
        <v>0</v>
      </c>
      <c r="I16" s="22">
        <f>Žádost!L25</f>
        <v>0</v>
      </c>
      <c r="J16" s="4">
        <f>Žádost!M25</f>
        <v>0</v>
      </c>
      <c r="K16" s="55">
        <f>Žádost!N25</f>
        <v>0</v>
      </c>
      <c r="L16" s="104" t="str">
        <f>IFERROR(SUMPRODUCT(C16:K16,C17:K17)/SUM(C16:K16),"-1")</f>
        <v>-1</v>
      </c>
      <c r="M16" s="89" t="e">
        <f>N17</f>
        <v>#DIV/0!</v>
      </c>
      <c r="N16" s="88">
        <v>50</v>
      </c>
      <c r="O16" s="57" t="s">
        <v>16</v>
      </c>
      <c r="P16" s="1">
        <f>SUM(C16:K16)</f>
        <v>0</v>
      </c>
      <c r="Q16" s="1" t="str">
        <f>IF(P16=Žádost!D25,"OK","Chyba")</f>
        <v>OK</v>
      </c>
    </row>
    <row customFormat="1" ht="15.75" r="17" s="1" spans="1:19" thickBot="1" x14ac:dyDescent="0.3">
      <c r="A17" s="162"/>
      <c r="B17" s="38" t="s">
        <v>8</v>
      </c>
      <c r="C17" s="19">
        <v>0</v>
      </c>
      <c r="D17" s="5">
        <v>2</v>
      </c>
      <c r="E17" s="19">
        <v>3</v>
      </c>
      <c r="F17" s="5">
        <v>3</v>
      </c>
      <c r="G17" s="19">
        <v>3</v>
      </c>
      <c r="H17" s="5">
        <v>3</v>
      </c>
      <c r="I17" s="82">
        <v>3</v>
      </c>
      <c r="J17" s="5">
        <v>3</v>
      </c>
      <c r="K17" s="82">
        <v>3</v>
      </c>
      <c r="L17" s="86"/>
      <c r="M17" s="86"/>
      <c r="N17" s="88" t="e">
        <f>N16*N15/3</f>
        <v>#DIV/0!</v>
      </c>
      <c r="O17" s="57" t="s">
        <v>92</v>
      </c>
    </row>
    <row ht="15.75" r="18" spans="1:19" thickBot="1" x14ac:dyDescent="0.3"/>
    <row customFormat="1" ht="30.75" r="19" s="1" spans="1:19" thickBot="1" x14ac:dyDescent="0.3">
      <c r="B19" s="57" t="s">
        <v>72</v>
      </c>
      <c r="C19" s="87" t="e">
        <f>N17</f>
        <v>#DIV/0!</v>
      </c>
    </row>
    <row customFormat="1" ht="15.75" r="20" s="1" spans="1:19" thickBot="1" x14ac:dyDescent="0.3"/>
    <row ht="15.75" r="21" spans="1:19" thickBot="1" x14ac:dyDescent="0.3">
      <c r="B21" s="24" t="s">
        <v>28</v>
      </c>
    </row>
    <row customFormat="1" ht="15.75" r="22" s="1" spans="1:19" thickBot="1" x14ac:dyDescent="0.3">
      <c r="B22" s="37" t="s">
        <v>9</v>
      </c>
      <c r="C22" t="s">
        <v>44</v>
      </c>
    </row>
    <row customFormat="1" ht="15.75" r="23" s="1" spans="1:19" thickBot="1" x14ac:dyDescent="0.3">
      <c r="B23" s="23" t="s">
        <v>40</v>
      </c>
      <c r="C23" t="s">
        <v>64</v>
      </c>
    </row>
    <row customFormat="1" ht="15.75" r="24" s="1" spans="1:19" thickBot="1" x14ac:dyDescent="0.3">
      <c r="B24" s="38" t="s">
        <v>7</v>
      </c>
      <c r="C24" t="s">
        <v>65</v>
      </c>
    </row>
    <row customFormat="1" r="25" s="1" spans="1:19" x14ac:dyDescent="0.25"/>
    <row customFormat="1" r="26" s="1" spans="1:19" x14ac:dyDescent="0.25">
      <c r="B26" s="44" t="s">
        <v>39</v>
      </c>
    </row>
    <row customFormat="1" ht="15.75" r="27" s="1" spans="1:19" thickBot="1" x14ac:dyDescent="0.3">
      <c r="B27" t="s">
        <v>164</v>
      </c>
      <c r="I27"/>
      <c r="J27"/>
      <c r="K27"/>
      <c r="L27"/>
      <c r="M27"/>
      <c r="N27"/>
      <c r="O27"/>
      <c r="P27"/>
      <c r="Q27"/>
      <c r="R27"/>
      <c r="S27"/>
    </row>
    <row customFormat="1" ht="15.75" r="28" s="1" spans="1:19" thickBot="1" x14ac:dyDescent="0.3">
      <c r="B28" s="24" t="s">
        <v>21</v>
      </c>
      <c r="C28" s="164" t="s">
        <v>160</v>
      </c>
      <c r="D28" s="165"/>
      <c r="E28" s="165"/>
      <c r="F28" s="166"/>
      <c r="I28"/>
      <c r="J28"/>
      <c r="K28"/>
      <c r="L28"/>
      <c r="M28"/>
      <c r="N28"/>
      <c r="O28"/>
      <c r="P28"/>
      <c r="Q28"/>
      <c r="R28"/>
      <c r="S28"/>
    </row>
    <row customFormat="1" r="29" s="1" spans="1:19" x14ac:dyDescent="0.25">
      <c r="D29"/>
      <c r="F29"/>
      <c r="I29"/>
      <c r="J29"/>
      <c r="K29"/>
      <c r="L29"/>
      <c r="M29"/>
      <c r="N29"/>
      <c r="O29"/>
      <c r="P29"/>
      <c r="Q29"/>
      <c r="R29"/>
      <c r="S29"/>
    </row>
    <row customFormat="1" r="30" s="1" spans="1:19" x14ac:dyDescent="0.25">
      <c r="B30" s="44" t="s">
        <v>161</v>
      </c>
      <c r="I30"/>
      <c r="J30"/>
      <c r="K30"/>
      <c r="L30"/>
      <c r="M30"/>
      <c r="N30"/>
      <c r="O30"/>
      <c r="P30"/>
      <c r="Q30"/>
      <c r="R30"/>
      <c r="S30"/>
    </row>
    <row ht="15.75" r="31" spans="1:19" thickBot="1" x14ac:dyDescent="0.3">
      <c r="B31" s="33" t="s">
        <v>165</v>
      </c>
      <c r="J31"/>
    </row>
    <row r="32" spans="1:19" x14ac:dyDescent="0.25">
      <c r="B32" s="167" t="s">
        <v>21</v>
      </c>
      <c r="C32" s="169" t="s">
        <v>162</v>
      </c>
      <c r="D32" s="170"/>
      <c r="E32" s="170"/>
      <c r="F32" s="171"/>
      <c r="J32"/>
    </row>
    <row ht="15.75" r="33" spans="2:19" thickBot="1" x14ac:dyDescent="0.3">
      <c r="B33" s="168"/>
      <c r="C33" s="172" t="s">
        <v>163</v>
      </c>
      <c r="D33" s="173"/>
      <c r="E33" s="173"/>
      <c r="F33" s="174"/>
      <c r="J33"/>
    </row>
    <row customFormat="1" r="34" s="1" spans="2:19" x14ac:dyDescent="0.25">
      <c r="B34"/>
      <c r="C34" s="42"/>
      <c r="D34"/>
      <c r="E34" s="42"/>
      <c r="F34"/>
      <c r="I34"/>
      <c r="J34"/>
      <c r="K34"/>
      <c r="L34"/>
      <c r="M34"/>
      <c r="N34"/>
      <c r="O34"/>
      <c r="P34"/>
      <c r="Q34"/>
      <c r="R34"/>
      <c r="S34"/>
    </row>
    <row r="35" spans="2:19" x14ac:dyDescent="0.25">
      <c r="B35" s="32" t="s">
        <v>41</v>
      </c>
      <c r="J35"/>
    </row>
    <row customFormat="1" ht="15.75" r="36" s="1" spans="2:19" thickBot="1" x14ac:dyDescent="0.3">
      <c r="B36" t="s">
        <v>166</v>
      </c>
      <c r="I36"/>
      <c r="J36"/>
      <c r="K36"/>
      <c r="L36"/>
      <c r="M36"/>
      <c r="N36"/>
      <c r="O36"/>
      <c r="P36"/>
      <c r="Q36"/>
      <c r="R36"/>
      <c r="S36"/>
    </row>
    <row customFormat="1" r="37" s="1" spans="2:19" x14ac:dyDescent="0.25">
      <c r="B37" s="167" t="s">
        <v>21</v>
      </c>
      <c r="C37" s="169" t="s">
        <v>43</v>
      </c>
      <c r="D37" s="170"/>
      <c r="E37" s="170"/>
      <c r="F37" s="171"/>
      <c r="I37"/>
      <c r="J37"/>
      <c r="K37"/>
      <c r="L37"/>
      <c r="M37"/>
      <c r="N37"/>
      <c r="O37"/>
      <c r="P37"/>
      <c r="Q37"/>
      <c r="R37"/>
      <c r="S37"/>
    </row>
    <row ht="15.75" r="38" spans="2:19" thickBot="1" x14ac:dyDescent="0.3">
      <c r="B38" s="168"/>
      <c r="C38" s="172" t="s">
        <v>42</v>
      </c>
      <c r="D38" s="173"/>
      <c r="E38" s="173"/>
      <c r="F38" s="174"/>
      <c r="G38" s="1"/>
      <c r="J38"/>
    </row>
    <row ht="14.45" r="39" spans="2:19" x14ac:dyDescent="0.3">
      <c r="J39"/>
    </row>
  </sheetData>
  <sheetProtection objects="1" password="EB1C" scenarios="1" sheet="1"/>
  <mergeCells count="14">
    <mergeCell ref="C28:F28"/>
    <mergeCell ref="B32:B33"/>
    <mergeCell ref="C32:F32"/>
    <mergeCell ref="C33:F33"/>
    <mergeCell ref="B37:B38"/>
    <mergeCell ref="C37:F37"/>
    <mergeCell ref="C38:F38"/>
    <mergeCell ref="A14:A15"/>
    <mergeCell ref="A16:A17"/>
    <mergeCell ref="A4:A5"/>
    <mergeCell ref="A6:A7"/>
    <mergeCell ref="A8:A9"/>
    <mergeCell ref="A10:A11"/>
    <mergeCell ref="A12:A13"/>
  </mergeCells>
  <pageMargins bottom="0.78740157499999996" footer="0.3" header="0.3" left="0.7" right="0.7" top="0.78740157499999996"/>
  <pageSetup orientation="portrait" paperSize="9" r:id="rId1" verticalDpi="0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6"/>
  <dimension ref="B1:J24"/>
  <sheetViews>
    <sheetView workbookViewId="0">
      <selection activeCell="I5" sqref="I5"/>
    </sheetView>
  </sheetViews>
  <sheetFormatPr defaultRowHeight="15" x14ac:dyDescent="0.25"/>
  <cols>
    <col min="1" max="1" customWidth="true" width="4.140625" collapsed="false"/>
    <col min="2" max="2" customWidth="true" width="15.140625" collapsed="false"/>
    <col min="3" max="3" customWidth="true" width="18.28515625" collapsed="false"/>
    <col min="4" max="4" customWidth="true" width="14.42578125" collapsed="false"/>
    <col min="5" max="5" customWidth="true" width="10.140625" collapsed="false"/>
    <col min="6" max="6" bestFit="true" customWidth="true" width="10.140625" collapsed="false"/>
  </cols>
  <sheetData>
    <row ht="15.75" r="1" spans="2:10" thickBot="1" x14ac:dyDescent="0.3"/>
    <row ht="45.75" r="2" spans="2:10" thickBot="1" x14ac:dyDescent="0.3">
      <c r="B2" s="24" t="s">
        <v>13</v>
      </c>
      <c r="C2" s="23" t="s">
        <v>14</v>
      </c>
      <c r="D2" s="23" t="s">
        <v>18</v>
      </c>
      <c r="E2" s="23" t="s">
        <v>16</v>
      </c>
      <c r="F2" s="23" t="s">
        <v>17</v>
      </c>
      <c r="H2" s="60" t="s">
        <v>78</v>
      </c>
      <c r="I2" s="23" t="s">
        <v>79</v>
      </c>
      <c r="J2" s="62" t="s">
        <v>80</v>
      </c>
    </row>
    <row ht="15.75" r="3" spans="2:10" thickBot="1" x14ac:dyDescent="0.3">
      <c r="B3" s="25" t="s">
        <v>24</v>
      </c>
      <c r="C3" s="27" t="s">
        <v>15</v>
      </c>
      <c r="D3" s="28">
        <v>100</v>
      </c>
      <c r="E3" s="27">
        <v>10</v>
      </c>
      <c r="F3" s="29">
        <f>IFERROR((D3/100)*E3,"0")</f>
        <v>10</v>
      </c>
      <c r="H3" s="43" t="s">
        <v>82</v>
      </c>
      <c r="I3" s="63">
        <f>Žádost!D28</f>
        <v>0</v>
      </c>
      <c r="J3" s="61">
        <f>Žádost!D29</f>
        <v>0</v>
      </c>
    </row>
    <row ht="15.75" r="4" spans="2:10" thickBot="1" x14ac:dyDescent="0.3">
      <c r="B4" s="25" t="s">
        <v>25</v>
      </c>
      <c r="C4" s="27" t="s">
        <v>174</v>
      </c>
      <c r="D4" s="28">
        <v>80</v>
      </c>
      <c r="E4" s="27">
        <v>10</v>
      </c>
      <c r="F4" s="29">
        <f ref="F4:F7" si="0" t="shared">IFERROR((D4/100)*E4,"0")</f>
        <v>8</v>
      </c>
      <c r="H4" s="58" t="s">
        <v>40</v>
      </c>
      <c r="I4" s="175" t="str">
        <f>IFERROR(J3/I3,"Bez_dat")</f>
        <v>Bez_dat</v>
      </c>
      <c r="J4" s="176"/>
    </row>
    <row ht="15.75" r="5" spans="2:10" thickBot="1" x14ac:dyDescent="0.3">
      <c r="B5" s="25" t="s">
        <v>26</v>
      </c>
      <c r="C5" s="27" t="s">
        <v>175</v>
      </c>
      <c r="D5" s="28">
        <v>60</v>
      </c>
      <c r="E5" s="27">
        <v>10</v>
      </c>
      <c r="F5" s="29">
        <f si="0" t="shared"/>
        <v>6</v>
      </c>
      <c r="H5" s="64" t="s">
        <v>53</v>
      </c>
      <c r="I5" s="48">
        <f>IF(I4&gt;=0.85,F3,IF(I4&gt;=0.7,F4,IF(I4&gt;=0.55,F5,IF(I4&gt;=0.4,F6,0))))</f>
        <v>10</v>
      </c>
    </row>
    <row ht="15.75" r="6" spans="2:10" thickBot="1" x14ac:dyDescent="0.3">
      <c r="B6" s="25" t="s">
        <v>27</v>
      </c>
      <c r="C6" s="27" t="s">
        <v>176</v>
      </c>
      <c r="D6" s="28">
        <v>40</v>
      </c>
      <c r="E6" s="27">
        <v>10</v>
      </c>
      <c r="F6" s="29">
        <f si="0" t="shared"/>
        <v>4</v>
      </c>
    </row>
    <row ht="15.75" r="7" spans="2:10" thickBot="1" x14ac:dyDescent="0.3">
      <c r="B7" s="26" t="s">
        <v>23</v>
      </c>
      <c r="C7" s="27" t="s">
        <v>177</v>
      </c>
      <c r="D7" s="28">
        <v>0</v>
      </c>
      <c r="E7" s="27">
        <v>10</v>
      </c>
      <c r="F7" s="29">
        <f si="0" t="shared"/>
        <v>0</v>
      </c>
    </row>
    <row ht="15.75" r="8" spans="2:10" thickBot="1" x14ac:dyDescent="0.3"/>
    <row ht="15.75" r="9" spans="2:10" thickBot="1" x14ac:dyDescent="0.3">
      <c r="B9" s="24" t="s">
        <v>28</v>
      </c>
    </row>
    <row r="10" spans="2:10" x14ac:dyDescent="0.25">
      <c r="B10" t="s">
        <v>19</v>
      </c>
    </row>
    <row r="11" spans="2:10" x14ac:dyDescent="0.25">
      <c r="B11" t="s">
        <v>20</v>
      </c>
    </row>
    <row ht="15.75" r="12" spans="2:10" thickBot="1" x14ac:dyDescent="0.3"/>
    <row ht="15.75" r="13" spans="2:10" thickBot="1" x14ac:dyDescent="0.3">
      <c r="B13" s="167" t="s">
        <v>21</v>
      </c>
      <c r="C13" s="169" t="s">
        <v>22</v>
      </c>
      <c r="D13" s="171"/>
      <c r="F13" s="30" t="s">
        <v>29</v>
      </c>
      <c r="G13" s="43" t="s">
        <v>30</v>
      </c>
    </row>
    <row ht="15.75" r="14" spans="2:10" thickBot="1" x14ac:dyDescent="0.3">
      <c r="B14" s="168"/>
      <c r="C14" s="172">
        <v>100</v>
      </c>
      <c r="D14" s="174"/>
      <c r="F14" s="31">
        <v>100</v>
      </c>
    </row>
    <row ht="15.75" r="16" spans="2:10" thickBot="1" x14ac:dyDescent="0.3"/>
    <row ht="45.75" r="17" spans="2:10" thickBot="1" x14ac:dyDescent="0.3">
      <c r="B17" s="24" t="s">
        <v>13</v>
      </c>
      <c r="C17" s="23" t="s">
        <v>46</v>
      </c>
      <c r="D17" s="23" t="s">
        <v>18</v>
      </c>
      <c r="E17" s="23" t="s">
        <v>16</v>
      </c>
      <c r="F17" s="23" t="s">
        <v>17</v>
      </c>
      <c r="H17" s="24" t="s">
        <v>78</v>
      </c>
      <c r="I17" s="23" t="s">
        <v>80</v>
      </c>
      <c r="J17" s="23" t="s">
        <v>81</v>
      </c>
    </row>
    <row ht="15.75" r="18" spans="2:10" thickBot="1" x14ac:dyDescent="0.3">
      <c r="B18" s="25" t="s">
        <v>24</v>
      </c>
      <c r="C18" s="27" t="s">
        <v>83</v>
      </c>
      <c r="D18" s="28">
        <v>100</v>
      </c>
      <c r="E18" s="27">
        <v>10</v>
      </c>
      <c r="F18" s="29">
        <f>IFERROR((D18/100)*E18,"0")</f>
        <v>10</v>
      </c>
      <c r="H18" s="43" t="s">
        <v>82</v>
      </c>
      <c r="I18" s="63">
        <f>Žádost!D29</f>
        <v>0</v>
      </c>
      <c r="J18" s="61">
        <f>Žádost!D30</f>
        <v>0</v>
      </c>
    </row>
    <row ht="15.75" r="19" spans="2:10" thickBot="1" x14ac:dyDescent="0.3">
      <c r="B19" s="25" t="s">
        <v>25</v>
      </c>
      <c r="C19" s="27" t="s">
        <v>171</v>
      </c>
      <c r="D19" s="28">
        <v>80</v>
      </c>
      <c r="E19" s="27">
        <v>10</v>
      </c>
      <c r="F19" s="29">
        <f ref="F19:F22" si="1" t="shared">IFERROR((D19/100)*E19,"0")</f>
        <v>8</v>
      </c>
      <c r="H19" s="58" t="s">
        <v>40</v>
      </c>
      <c r="I19" s="175" t="str">
        <f>IFERROR(J18/I18,"Bez_dat")</f>
        <v>Bez_dat</v>
      </c>
      <c r="J19" s="176"/>
    </row>
    <row ht="15.75" r="20" spans="2:10" thickBot="1" x14ac:dyDescent="0.3">
      <c r="B20" s="25" t="s">
        <v>26</v>
      </c>
      <c r="C20" s="27" t="s">
        <v>172</v>
      </c>
      <c r="D20" s="28">
        <v>60</v>
      </c>
      <c r="E20" s="27">
        <v>10</v>
      </c>
      <c r="F20" s="29">
        <f si="1" t="shared"/>
        <v>6</v>
      </c>
      <c r="H20" s="64" t="s">
        <v>53</v>
      </c>
      <c r="I20" s="48">
        <f>IF(I19&gt;=0.3,F18,IF(I19&gt;=0.15,F19,IF(I19&gt;=0.1,F20,IF(I19&gt;=0.05,F21,0))))</f>
        <v>10</v>
      </c>
    </row>
    <row ht="15.75" r="21" spans="2:10" thickBot="1" x14ac:dyDescent="0.3">
      <c r="B21" s="25" t="s">
        <v>27</v>
      </c>
      <c r="C21" s="27" t="s">
        <v>173</v>
      </c>
      <c r="D21" s="28">
        <v>40</v>
      </c>
      <c r="E21" s="27">
        <v>10</v>
      </c>
      <c r="F21" s="29">
        <f si="1" t="shared"/>
        <v>4</v>
      </c>
    </row>
    <row ht="15.75" r="22" spans="2:10" thickBot="1" x14ac:dyDescent="0.3">
      <c r="B22" s="26" t="s">
        <v>23</v>
      </c>
      <c r="C22" s="27" t="s">
        <v>84</v>
      </c>
      <c r="D22" s="28">
        <v>0</v>
      </c>
      <c r="E22" s="27">
        <v>10</v>
      </c>
      <c r="F22" s="29">
        <f si="1" t="shared"/>
        <v>0</v>
      </c>
    </row>
    <row r="24" spans="2:10" x14ac:dyDescent="0.25">
      <c r="B24" t="s">
        <v>47</v>
      </c>
    </row>
  </sheetData>
  <sheetProtection objects="1" password="EB1C" scenarios="1" sheet="1"/>
  <mergeCells count="5">
    <mergeCell ref="C14:D14"/>
    <mergeCell ref="C13:D13"/>
    <mergeCell ref="B13:B14"/>
    <mergeCell ref="I4:J4"/>
    <mergeCell ref="I19:J19"/>
  </mergeCells>
  <pageMargins bottom="0.78740157499999996" footer="0.3" header="0.3" left="0.7" right="0.7" top="0.78740157499999996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1:I8"/>
  <sheetViews>
    <sheetView workbookViewId="0">
      <selection activeCell="C3" sqref="C3"/>
    </sheetView>
  </sheetViews>
  <sheetFormatPr defaultRowHeight="15" x14ac:dyDescent="0.25"/>
  <cols>
    <col min="3" max="9" customWidth="true" width="15.7109375" collapsed="false"/>
  </cols>
  <sheetData>
    <row ht="15.75" r="1" spans="2:9" thickBot="1" x14ac:dyDescent="0.3"/>
    <row ht="45.75" r="2" spans="2:9" thickBot="1" x14ac:dyDescent="0.3">
      <c r="B2" s="68" t="s">
        <v>9</v>
      </c>
      <c r="C2" s="72" t="s">
        <v>168</v>
      </c>
      <c r="D2" s="67" t="s">
        <v>169</v>
      </c>
      <c r="E2" s="73" t="s">
        <v>89</v>
      </c>
      <c r="F2" s="67" t="s">
        <v>10</v>
      </c>
      <c r="G2" s="73" t="s">
        <v>170</v>
      </c>
      <c r="H2" s="67" t="s">
        <v>12</v>
      </c>
      <c r="I2" s="74" t="s">
        <v>11</v>
      </c>
    </row>
    <row r="3" spans="2:9" x14ac:dyDescent="0.25">
      <c r="B3" s="70" t="s">
        <v>86</v>
      </c>
      <c r="C3" s="76">
        <f>Žádost!D19</f>
        <v>0</v>
      </c>
      <c r="D3" s="77">
        <f>Žádost!D20</f>
        <v>0</v>
      </c>
      <c r="E3" s="76">
        <f>Žádost!D21</f>
        <v>0</v>
      </c>
      <c r="F3" s="77">
        <f>Žádost!D22</f>
        <v>0</v>
      </c>
      <c r="G3" s="76">
        <f>Žádost!D23</f>
        <v>0</v>
      </c>
      <c r="H3" s="77">
        <f>Žádost!D24</f>
        <v>0</v>
      </c>
      <c r="I3" s="78">
        <f>Žádost!D25</f>
        <v>0</v>
      </c>
    </row>
    <row r="4" spans="2:9" x14ac:dyDescent="0.25">
      <c r="B4" s="69" t="s">
        <v>87</v>
      </c>
      <c r="C4" s="79">
        <v>324</v>
      </c>
      <c r="D4" s="80">
        <v>609</v>
      </c>
      <c r="E4" s="79">
        <v>593</v>
      </c>
      <c r="F4" s="80">
        <v>173</v>
      </c>
      <c r="G4" s="79">
        <v>252</v>
      </c>
      <c r="H4" s="80">
        <v>436</v>
      </c>
      <c r="I4" s="81">
        <v>144</v>
      </c>
    </row>
    <row ht="15.75" r="5" spans="2:9" thickBot="1" x14ac:dyDescent="0.3">
      <c r="B5" s="71" t="s">
        <v>88</v>
      </c>
      <c r="C5" s="19">
        <f>C4*C3</f>
        <v>0</v>
      </c>
      <c r="D5" s="5">
        <f ref="D5:I5" si="0" t="shared">D4*D3</f>
        <v>0</v>
      </c>
      <c r="E5" s="19">
        <f si="0" t="shared"/>
        <v>0</v>
      </c>
      <c r="F5" s="5">
        <f si="0" t="shared"/>
        <v>0</v>
      </c>
      <c r="G5" s="19">
        <f si="0" t="shared"/>
        <v>0</v>
      </c>
      <c r="H5" s="5">
        <f si="0" t="shared"/>
        <v>0</v>
      </c>
      <c r="I5" s="82">
        <f si="0" t="shared"/>
        <v>0</v>
      </c>
    </row>
    <row r="8" spans="2:9" x14ac:dyDescent="0.25">
      <c r="I8" s="1"/>
    </row>
  </sheetData>
  <sheetProtection objects="1" password="EB1C" scenarios="1" sheet="1"/>
  <pageMargins bottom="0.78740157499999996" footer="0.3" header="0.3" left="0.7" right="0.7" top="0.78740157499999996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1:C60"/>
  <sheetViews>
    <sheetView workbookViewId="0">
      <selection activeCell="C60" sqref="C60"/>
    </sheetView>
  </sheetViews>
  <sheetFormatPr defaultRowHeight="15" x14ac:dyDescent="0.25"/>
  <cols>
    <col min="2" max="2" bestFit="true" customWidth="true" width="24.0" collapsed="false"/>
  </cols>
  <sheetData>
    <row ht="15.75" r="1" spans="2:3" thickBot="1" x14ac:dyDescent="0.3"/>
    <row ht="15.75" r="2" spans="2:3" thickBot="1" x14ac:dyDescent="0.3">
      <c r="B2" s="102" t="s">
        <v>102</v>
      </c>
      <c r="C2" s="67" t="s">
        <v>53</v>
      </c>
    </row>
    <row r="3" spans="2:3" x14ac:dyDescent="0.25">
      <c r="B3" s="140" t="s">
        <v>158</v>
      </c>
      <c r="C3" s="139">
        <v>10</v>
      </c>
    </row>
    <row r="4" spans="2:3" x14ac:dyDescent="0.25">
      <c r="B4" s="140" t="s">
        <v>103</v>
      </c>
      <c r="C4" s="139">
        <v>10</v>
      </c>
    </row>
    <row r="5" spans="2:3" x14ac:dyDescent="0.25">
      <c r="B5" s="140" t="s">
        <v>104</v>
      </c>
      <c r="C5" s="139">
        <v>10</v>
      </c>
    </row>
    <row r="6" spans="2:3" x14ac:dyDescent="0.25">
      <c r="B6" s="140" t="s">
        <v>105</v>
      </c>
      <c r="C6" s="139">
        <v>10</v>
      </c>
    </row>
    <row r="7" spans="2:3" x14ac:dyDescent="0.25">
      <c r="B7" s="140" t="s">
        <v>106</v>
      </c>
      <c r="C7" s="139">
        <v>10</v>
      </c>
    </row>
    <row r="8" spans="2:3" x14ac:dyDescent="0.25">
      <c r="B8" s="140" t="s">
        <v>107</v>
      </c>
      <c r="C8" s="139">
        <v>10</v>
      </c>
    </row>
    <row r="9" spans="2:3" x14ac:dyDescent="0.25">
      <c r="B9" s="140" t="s">
        <v>108</v>
      </c>
      <c r="C9" s="139">
        <v>10</v>
      </c>
    </row>
    <row r="10" spans="2:3" x14ac:dyDescent="0.25">
      <c r="B10" s="140" t="s">
        <v>109</v>
      </c>
      <c r="C10" s="139">
        <v>10</v>
      </c>
    </row>
    <row r="11" spans="2:3" x14ac:dyDescent="0.25">
      <c r="B11" s="140" t="s">
        <v>110</v>
      </c>
      <c r="C11" s="139">
        <v>10</v>
      </c>
    </row>
    <row r="12" spans="2:3" x14ac:dyDescent="0.25">
      <c r="B12" s="140" t="s">
        <v>111</v>
      </c>
      <c r="C12" s="139">
        <v>10</v>
      </c>
    </row>
    <row r="13" spans="2:3" x14ac:dyDescent="0.25">
      <c r="B13" s="140" t="s">
        <v>112</v>
      </c>
      <c r="C13" s="139">
        <v>10</v>
      </c>
    </row>
    <row r="14" spans="2:3" x14ac:dyDescent="0.25">
      <c r="B14" s="140" t="s">
        <v>113</v>
      </c>
      <c r="C14" s="139">
        <v>10</v>
      </c>
    </row>
    <row r="15" spans="2:3" x14ac:dyDescent="0.25">
      <c r="B15" s="140" t="s">
        <v>114</v>
      </c>
      <c r="C15" s="139">
        <v>10</v>
      </c>
    </row>
    <row r="16" spans="2:3" x14ac:dyDescent="0.25">
      <c r="B16" s="140" t="s">
        <v>115</v>
      </c>
      <c r="C16" s="139">
        <v>10</v>
      </c>
    </row>
    <row r="17" spans="2:3" x14ac:dyDescent="0.25">
      <c r="B17" s="140" t="s">
        <v>116</v>
      </c>
      <c r="C17" s="139">
        <v>10</v>
      </c>
    </row>
    <row r="18" spans="2:3" x14ac:dyDescent="0.25">
      <c r="B18" s="140" t="s">
        <v>117</v>
      </c>
      <c r="C18" s="139">
        <v>10</v>
      </c>
    </row>
    <row r="19" spans="2:3" x14ac:dyDescent="0.25">
      <c r="B19" s="140" t="s">
        <v>118</v>
      </c>
      <c r="C19" s="139">
        <v>10</v>
      </c>
    </row>
    <row r="20" spans="2:3" x14ac:dyDescent="0.25">
      <c r="B20" s="140" t="s">
        <v>119</v>
      </c>
      <c r="C20" s="139">
        <v>10</v>
      </c>
    </row>
    <row r="21" spans="2:3" x14ac:dyDescent="0.25">
      <c r="B21" s="140" t="s">
        <v>120</v>
      </c>
      <c r="C21" s="139">
        <v>10</v>
      </c>
    </row>
    <row r="22" spans="2:3" x14ac:dyDescent="0.25">
      <c r="B22" s="140" t="s">
        <v>121</v>
      </c>
      <c r="C22" s="139">
        <v>10</v>
      </c>
    </row>
    <row r="23" spans="2:3" x14ac:dyDescent="0.25">
      <c r="B23" s="140" t="s">
        <v>122</v>
      </c>
      <c r="C23" s="139">
        <v>10</v>
      </c>
    </row>
    <row r="24" spans="2:3" x14ac:dyDescent="0.25">
      <c r="B24" s="140" t="s">
        <v>123</v>
      </c>
      <c r="C24" s="139">
        <v>10</v>
      </c>
    </row>
    <row r="25" spans="2:3" x14ac:dyDescent="0.25">
      <c r="B25" s="140" t="s">
        <v>124</v>
      </c>
      <c r="C25" s="139">
        <v>10</v>
      </c>
    </row>
    <row r="26" spans="2:3" x14ac:dyDescent="0.25">
      <c r="B26" s="140" t="s">
        <v>125</v>
      </c>
      <c r="C26" s="139">
        <v>10</v>
      </c>
    </row>
    <row r="27" spans="2:3" x14ac:dyDescent="0.25">
      <c r="B27" s="140" t="s">
        <v>126</v>
      </c>
      <c r="C27" s="139">
        <v>10</v>
      </c>
    </row>
    <row r="28" spans="2:3" x14ac:dyDescent="0.25">
      <c r="B28" s="140" t="s">
        <v>127</v>
      </c>
      <c r="C28" s="139">
        <v>10</v>
      </c>
    </row>
    <row r="29" spans="2:3" x14ac:dyDescent="0.25">
      <c r="B29" s="140" t="s">
        <v>128</v>
      </c>
      <c r="C29" s="139">
        <v>10</v>
      </c>
    </row>
    <row r="30" spans="2:3" x14ac:dyDescent="0.25">
      <c r="B30" s="140" t="s">
        <v>129</v>
      </c>
      <c r="C30" s="139">
        <v>10</v>
      </c>
    </row>
    <row r="31" spans="2:3" x14ac:dyDescent="0.25">
      <c r="B31" s="140" t="s">
        <v>130</v>
      </c>
      <c r="C31" s="139">
        <v>10</v>
      </c>
    </row>
    <row r="32" spans="2:3" x14ac:dyDescent="0.25">
      <c r="B32" s="140" t="s">
        <v>131</v>
      </c>
      <c r="C32" s="139">
        <v>10</v>
      </c>
    </row>
    <row ht="14.45" r="33" spans="2:3" x14ac:dyDescent="0.3">
      <c r="B33" s="140" t="s">
        <v>132</v>
      </c>
      <c r="C33" s="139">
        <v>10</v>
      </c>
    </row>
    <row r="34" spans="2:3" x14ac:dyDescent="0.25">
      <c r="B34" s="140" t="s">
        <v>133</v>
      </c>
      <c r="C34" s="139">
        <v>10</v>
      </c>
    </row>
    <row ht="14.45" r="35" spans="2:3" x14ac:dyDescent="0.3">
      <c r="B35" s="140" t="s">
        <v>134</v>
      </c>
      <c r="C35" s="139">
        <v>10</v>
      </c>
    </row>
    <row r="36" spans="2:3" x14ac:dyDescent="0.25">
      <c r="B36" s="140" t="s">
        <v>135</v>
      </c>
      <c r="C36" s="139">
        <v>10</v>
      </c>
    </row>
    <row ht="14.45" r="37" spans="2:3" x14ac:dyDescent="0.3">
      <c r="B37" s="140" t="s">
        <v>136</v>
      </c>
      <c r="C37" s="139">
        <v>10</v>
      </c>
    </row>
    <row ht="14.45" r="38" spans="2:3" x14ac:dyDescent="0.3">
      <c r="B38" s="140" t="s">
        <v>137</v>
      </c>
      <c r="C38" s="139">
        <v>10</v>
      </c>
    </row>
    <row r="39" spans="2:3" x14ac:dyDescent="0.25">
      <c r="B39" s="140" t="s">
        <v>138</v>
      </c>
      <c r="C39" s="139">
        <v>10</v>
      </c>
    </row>
    <row r="40" spans="2:3" x14ac:dyDescent="0.25">
      <c r="B40" s="140" t="s">
        <v>139</v>
      </c>
      <c r="C40" s="139">
        <v>10</v>
      </c>
    </row>
    <row r="41" spans="2:3" x14ac:dyDescent="0.25">
      <c r="B41" s="140" t="s">
        <v>140</v>
      </c>
      <c r="C41" s="139">
        <v>10</v>
      </c>
    </row>
    <row r="42" spans="2:3" x14ac:dyDescent="0.25">
      <c r="B42" s="140" t="s">
        <v>141</v>
      </c>
      <c r="C42" s="139">
        <v>10</v>
      </c>
    </row>
    <row r="43" spans="2:3" x14ac:dyDescent="0.25">
      <c r="B43" s="140" t="s">
        <v>142</v>
      </c>
      <c r="C43" s="139">
        <v>10</v>
      </c>
    </row>
    <row r="44" spans="2:3" x14ac:dyDescent="0.25">
      <c r="B44" s="140" t="s">
        <v>143</v>
      </c>
      <c r="C44" s="139">
        <v>10</v>
      </c>
    </row>
    <row r="45" spans="2:3" x14ac:dyDescent="0.25">
      <c r="B45" s="140" t="s">
        <v>144</v>
      </c>
      <c r="C45" s="139">
        <v>10</v>
      </c>
    </row>
    <row r="46" spans="2:3" x14ac:dyDescent="0.25">
      <c r="B46" s="140" t="s">
        <v>145</v>
      </c>
      <c r="C46" s="139">
        <v>10</v>
      </c>
    </row>
    <row r="47" spans="2:3" x14ac:dyDescent="0.25">
      <c r="B47" s="140" t="s">
        <v>146</v>
      </c>
      <c r="C47" s="139">
        <v>10</v>
      </c>
    </row>
    <row r="48" spans="2:3" x14ac:dyDescent="0.25">
      <c r="B48" s="140" t="s">
        <v>147</v>
      </c>
      <c r="C48" s="139">
        <v>10</v>
      </c>
    </row>
    <row r="49" spans="2:3" x14ac:dyDescent="0.25">
      <c r="B49" s="140" t="s">
        <v>148</v>
      </c>
      <c r="C49" s="139">
        <v>10</v>
      </c>
    </row>
    <row r="50" spans="2:3" x14ac:dyDescent="0.25">
      <c r="B50" s="140" t="s">
        <v>149</v>
      </c>
      <c r="C50" s="139">
        <v>10</v>
      </c>
    </row>
    <row r="51" spans="2:3" x14ac:dyDescent="0.25">
      <c r="B51" s="140" t="s">
        <v>150</v>
      </c>
      <c r="C51" s="139">
        <v>10</v>
      </c>
    </row>
    <row r="52" spans="2:3" x14ac:dyDescent="0.25">
      <c r="B52" s="140" t="s">
        <v>151</v>
      </c>
      <c r="C52" s="139">
        <v>10</v>
      </c>
    </row>
    <row r="53" spans="2:3" x14ac:dyDescent="0.25">
      <c r="B53" s="140" t="s">
        <v>152</v>
      </c>
      <c r="C53" s="139">
        <v>10</v>
      </c>
    </row>
    <row r="54" spans="2:3" x14ac:dyDescent="0.25">
      <c r="B54" s="140" t="s">
        <v>153</v>
      </c>
      <c r="C54" s="139">
        <v>10</v>
      </c>
    </row>
    <row r="55" spans="2:3" x14ac:dyDescent="0.25">
      <c r="B55" s="140" t="s">
        <v>154</v>
      </c>
      <c r="C55" s="139">
        <v>10</v>
      </c>
    </row>
    <row r="56" spans="2:3" x14ac:dyDescent="0.25">
      <c r="B56" s="140" t="s">
        <v>155</v>
      </c>
      <c r="C56" s="139">
        <v>10</v>
      </c>
    </row>
    <row r="57" spans="2:3" x14ac:dyDescent="0.25">
      <c r="B57" s="140" t="s">
        <v>156</v>
      </c>
      <c r="C57" s="139">
        <v>10</v>
      </c>
    </row>
    <row r="58" spans="2:3" x14ac:dyDescent="0.25">
      <c r="B58" s="140" t="s">
        <v>157</v>
      </c>
      <c r="C58" s="139">
        <v>10</v>
      </c>
    </row>
    <row r="59" spans="2:3" x14ac:dyDescent="0.25">
      <c r="B59" s="140" t="s">
        <v>159</v>
      </c>
      <c r="C59" s="139">
        <v>10</v>
      </c>
    </row>
    <row r="60" spans="2:3" x14ac:dyDescent="0.25">
      <c r="B60" s="140" t="s">
        <v>183</v>
      </c>
      <c r="C60" s="139">
        <v>0</v>
      </c>
    </row>
  </sheetData>
  <sheetProtection objects="1" password="EB1C" scenarios="1" sheet="1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Žádost</vt:lpstr>
      <vt:lpstr>Velikost podniku</vt:lpstr>
      <vt:lpstr>Struktura jednotek</vt:lpstr>
      <vt:lpstr>Struktura osob</vt:lpstr>
      <vt:lpstr>Rozpočet</vt:lpstr>
      <vt:lpstr>ORP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2015-12-07T14:38:11Z</dcterms:created>
  <dcterms:modified xsi:type="dcterms:W3CDTF">2016-06-15T12:46:41Z</dcterms:modified>
</cp:coreProperties>
</file>