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7" lowestEdited="7" rupBuild="18528"/>
  <workbookPr/>
  <mc:AlternateContent>
    <mc:Choice Requires="x15">
      <x15ac:absPath xmlns:x15ac="http://schemas.microsoft.com/office/spreadsheetml/2010/11/ac" url="C:\Users\kousalj\Desktop\"/>
    </mc:Choice>
  </mc:AlternateContent>
  <bookViews>
    <workbookView windowHeight="12150" windowWidth="9990" xWindow="0" yWindow="0"/>
  </bookViews>
  <sheets>
    <sheet name="Rekapitulace stavby" r:id="rId1" sheetId="1"/>
    <sheet name="1 - Architektonicko stave..." r:id="rId2" sheetId="2"/>
    <sheet name="2 - Vedlejší rozpočtové n..." r:id="rId3" sheetId="3"/>
    <sheet name="Pokyny pro vyplnění" r:id="rId4" sheetId="4"/>
  </sheets>
  <definedNames>
    <definedName hidden="1" localSheetId="1" name="_xlnm._FilterDatabase">'1 - Architektonicko stave...'!$C$99:$K$635</definedName>
    <definedName hidden="1" localSheetId="2" name="_xlnm._FilterDatabase">'2 - Vedlejší rozpočtové n...'!$C$79:$K$88</definedName>
    <definedName localSheetId="1" name="_xlnm.Print_Titles">'1 - Architektonicko stave...'!$99:$99</definedName>
    <definedName localSheetId="2" name="_xlnm.Print_Titles">'2 - Vedlejší rozpočtové n...'!$79:$79</definedName>
    <definedName localSheetId="0" name="_xlnm.Print_Titles">'Rekapitulace stavby'!$49:$49</definedName>
    <definedName localSheetId="1" name="_xlnm.Print_Area">'1 - Architektonicko stave...'!$C$4:$J$36,'1 - Architektonicko stave...'!$C$42:$J$81,'1 - Architektonicko stave...'!$C$87:$K$635</definedName>
    <definedName localSheetId="2" name="_xlnm.Print_Area">'2 - Vedlejší rozpočtové n...'!$C$4:$J$36,'2 - Vedlejší rozpočtové n...'!$C$42:$J$61,'2 - Vedlejší rozpočtové n...'!$C$67:$K$88</definedName>
    <definedName localSheetId="3" name="_xlnm.Print_Area">'Pokyny pro vyplnění'!$B$2:$K$69,'Pokyny pro vyplnění'!$B$72:$K$116,'Pokyny pro vyplnění'!$B$119:$K$188,'Pokyny pro vyplnění'!$B$196:$K$216</definedName>
    <definedName localSheetId="0" name="_xlnm.Print_Area">'Rekapitulace stavby'!$D$4:$AO$33,'Rekapitulace stavby'!$C$39:$AQ$54</definedName>
  </definedNames>
  <calcPr calcId="162913"/>
</workbook>
</file>

<file path=xl/calcChain.xml><?xml version="1.0" encoding="utf-8"?>
<calcChain xmlns="http://schemas.openxmlformats.org/spreadsheetml/2006/main">
  <c i="3" l="1" r="T87"/>
  <c i="3" r="BK87"/>
  <c i="3" r="J87" s="1"/>
  <c i="3" r="J60" s="1"/>
  <c i="1" r="AY53"/>
  <c i="1" r="AX53"/>
  <c i="3" r="F32"/>
  <c i="1" r="BB53" s="1"/>
  <c i="3" r="BI88"/>
  <c i="3" r="BH88"/>
  <c i="3" r="BG88"/>
  <c i="3" r="BF88"/>
  <c i="3" r="T88"/>
  <c i="3" r="R88"/>
  <c i="3" r="R87" s="1"/>
  <c i="3" r="P88"/>
  <c i="3" r="P87" s="1"/>
  <c i="3" r="BK88"/>
  <c i="3" r="J88"/>
  <c i="3" r="BE88" s="1"/>
  <c i="3" r="BI86"/>
  <c i="3" r="BH86"/>
  <c i="3" r="BG86"/>
  <c i="3" r="BF86"/>
  <c i="3" r="BE86"/>
  <c i="3" r="T86"/>
  <c i="3" r="T85" s="1"/>
  <c i="3" r="R86"/>
  <c i="3" r="R85" s="1"/>
  <c i="3" r="P86"/>
  <c i="3" r="P85" s="1"/>
  <c i="3" r="BK86"/>
  <c i="3" r="BK85" s="1"/>
  <c i="3" r="J85" s="1"/>
  <c i="3" r="J59" s="1"/>
  <c i="3" r="J86"/>
  <c i="3" r="BI84"/>
  <c i="3" r="BH84"/>
  <c i="3" r="BG84"/>
  <c i="3" r="BF84"/>
  <c i="3" r="T84"/>
  <c i="3" r="R84"/>
  <c i="3" r="P84"/>
  <c i="3" r="BK84"/>
  <c i="3" r="J84"/>
  <c i="3" r="BE84" s="1"/>
  <c i="3" r="BI83"/>
  <c i="3" r="F34" s="1"/>
  <c i="1" r="BD53" s="1"/>
  <c i="3" r="BH83"/>
  <c i="3" r="F33" s="1"/>
  <c i="1" r="BC53" s="1"/>
  <c i="3" r="BG83"/>
  <c i="3" r="BF83"/>
  <c i="3" r="J31" s="1"/>
  <c i="1" r="AW53" s="1"/>
  <c i="3" r="T83"/>
  <c i="3" r="T82" s="1"/>
  <c i="3" r="R83"/>
  <c i="3" r="R82" s="1"/>
  <c i="3" r="R81" s="1"/>
  <c i="3" r="R80" s="1"/>
  <c i="3" r="P83"/>
  <c i="3" r="P82" s="1"/>
  <c i="3" r="P81" s="1"/>
  <c i="3" r="P80" s="1"/>
  <c i="1" r="AU53" s="1"/>
  <c i="3" r="BK83"/>
  <c i="3" r="BK82" s="1"/>
  <c i="3" r="J83"/>
  <c i="3" r="BE83" s="1"/>
  <c i="3" r="J76"/>
  <c i="3" r="F76"/>
  <c i="3" r="J74"/>
  <c i="3" r="F74"/>
  <c i="3" r="E72"/>
  <c i="3" r="F52"/>
  <c i="3" r="J51"/>
  <c i="3" r="F51"/>
  <c i="3" r="F49"/>
  <c i="3" r="E47"/>
  <c i="3" r="J18"/>
  <c i="3" r="E18"/>
  <c i="3" r="F77" s="1"/>
  <c i="3" r="J17"/>
  <c i="3" r="J12"/>
  <c i="3" r="J49" s="1"/>
  <c i="3" r="E7"/>
  <c i="3" r="E45" s="1"/>
  <c i="2" r="P618"/>
  <c i="2" r="P617" s="1"/>
  <c i="1" r="AY52"/>
  <c i="1" r="AX52"/>
  <c i="2" r="BI633"/>
  <c i="2" r="BH633"/>
  <c i="2" r="BG633"/>
  <c i="2" r="BF633"/>
  <c i="2" r="BE633"/>
  <c i="2" r="T633"/>
  <c i="2" r="R633"/>
  <c i="2" r="P633"/>
  <c i="2" r="BK633"/>
  <c i="2" r="J633"/>
  <c i="2" r="BI630"/>
  <c i="2" r="BH630"/>
  <c i="2" r="BG630"/>
  <c i="2" r="BF630"/>
  <c i="2" r="BE630"/>
  <c i="2" r="T630"/>
  <c i="2" r="R630"/>
  <c i="2" r="P630"/>
  <c i="2" r="BK630"/>
  <c i="2" r="J630"/>
  <c i="2" r="BI627"/>
  <c i="2" r="BH627"/>
  <c i="2" r="BG627"/>
  <c i="2" r="BF627"/>
  <c i="2" r="BE627"/>
  <c i="2" r="T627"/>
  <c i="2" r="R627"/>
  <c i="2" r="P627"/>
  <c i="2" r="BK627"/>
  <c i="2" r="J627"/>
  <c i="2" r="BI624"/>
  <c i="2" r="BH624"/>
  <c i="2" r="BG624"/>
  <c i="2" r="BF624"/>
  <c i="2" r="BE624"/>
  <c i="2" r="T624"/>
  <c i="2" r="T623" s="1"/>
  <c i="2" r="R624"/>
  <c i="2" r="R623" s="1"/>
  <c i="2" r="P624"/>
  <c i="2" r="P623" s="1"/>
  <c i="2" r="BK624"/>
  <c i="2" r="BK623" s="1"/>
  <c i="2" r="J623" s="1"/>
  <c i="2" r="J80" s="1"/>
  <c i="2" r="J624"/>
  <c i="2" r="BI619"/>
  <c i="2" r="BH619"/>
  <c i="2" r="BG619"/>
  <c i="2" r="BF619"/>
  <c i="2" r="T619"/>
  <c i="2" r="T618" s="1"/>
  <c i="2" r="T617" s="1"/>
  <c i="2" r="R619"/>
  <c i="2" r="R618" s="1"/>
  <c i="2" r="R617" s="1"/>
  <c i="2" r="P619"/>
  <c i="2" r="BK619"/>
  <c i="2" r="BK618" s="1"/>
  <c i="2" r="J619"/>
  <c i="2" r="BE619" s="1"/>
  <c i="2" r="BI579"/>
  <c i="2" r="BH579"/>
  <c i="2" r="BG579"/>
  <c i="2" r="BF579"/>
  <c i="2" r="T579"/>
  <c i="2" r="R579"/>
  <c i="2" r="P579"/>
  <c i="2" r="BK579"/>
  <c i="2" r="J579"/>
  <c i="2" r="BE579" s="1"/>
  <c i="2" r="BI541"/>
  <c i="2" r="BH541"/>
  <c i="2" r="BG541"/>
  <c i="2" r="BF541"/>
  <c i="2" r="T541"/>
  <c i="2" r="R541"/>
  <c i="2" r="P541"/>
  <c i="2" r="BK541"/>
  <c i="2" r="J541"/>
  <c i="2" r="BE541" s="1"/>
  <c i="2" r="BI539"/>
  <c i="2" r="BH539"/>
  <c i="2" r="BG539"/>
  <c i="2" r="BF539"/>
  <c i="2" r="T539"/>
  <c i="2" r="R539"/>
  <c i="2" r="P539"/>
  <c i="2" r="BK539"/>
  <c i="2" r="J539"/>
  <c i="2" r="BE539" s="1"/>
  <c i="2" r="BI531"/>
  <c i="2" r="BH531"/>
  <c i="2" r="BG531"/>
  <c i="2" r="BF531"/>
  <c i="2" r="T531"/>
  <c i="2" r="R531"/>
  <c i="2" r="P531"/>
  <c i="2" r="BK531"/>
  <c i="2" r="J531"/>
  <c i="2" r="BE531" s="1"/>
  <c i="2" r="BI529"/>
  <c i="2" r="BH529"/>
  <c i="2" r="BG529"/>
  <c i="2" r="BF529"/>
  <c i="2" r="T529"/>
  <c i="2" r="R529"/>
  <c i="2" r="P529"/>
  <c i="2" r="BK529"/>
  <c i="2" r="J529"/>
  <c i="2" r="BE529" s="1"/>
  <c i="2" r="BI526"/>
  <c i="2" r="BH526"/>
  <c i="2" r="BG526"/>
  <c i="2" r="BF526"/>
  <c i="2" r="T526"/>
  <c i="2" r="R526"/>
  <c i="2" r="P526"/>
  <c i="2" r="BK526"/>
  <c i="2" r="J526"/>
  <c i="2" r="BE526" s="1"/>
  <c i="2" r="BI493"/>
  <c i="2" r="BH493"/>
  <c i="2" r="BG493"/>
  <c i="2" r="BF493"/>
  <c i="2" r="T493"/>
  <c i="2" r="T492" s="1"/>
  <c i="2" r="R493"/>
  <c i="2" r="R492" s="1"/>
  <c i="2" r="P493"/>
  <c i="2" r="P492" s="1"/>
  <c i="2" r="BK493"/>
  <c i="2" r="BK492" s="1"/>
  <c i="2" r="J492" s="1"/>
  <c i="2" r="J77" s="1"/>
  <c i="2" r="J493"/>
  <c i="2" r="BE493" s="1"/>
  <c i="2" r="BI491"/>
  <c i="2" r="BH491"/>
  <c i="2" r="BG491"/>
  <c i="2" r="BF491"/>
  <c i="2" r="BE491"/>
  <c i="2" r="T491"/>
  <c i="2" r="R491"/>
  <c i="2" r="P491"/>
  <c i="2" r="BK491"/>
  <c i="2" r="J491"/>
  <c i="2" r="BI488"/>
  <c i="2" r="BH488"/>
  <c i="2" r="BG488"/>
  <c i="2" r="BF488"/>
  <c i="2" r="BE488"/>
  <c i="2" r="T488"/>
  <c i="2" r="T487" s="1"/>
  <c i="2" r="R488"/>
  <c i="2" r="R487" s="1"/>
  <c i="2" r="P488"/>
  <c i="2" r="P487" s="1"/>
  <c i="2" r="BK488"/>
  <c i="2" r="BK487" s="1"/>
  <c i="2" r="J487" s="1"/>
  <c i="2" r="J76" s="1"/>
  <c i="2" r="J488"/>
  <c i="2" r="BI486"/>
  <c i="2" r="BH486"/>
  <c i="2" r="BG486"/>
  <c i="2" r="BF486"/>
  <c i="2" r="T486"/>
  <c i="2" r="R486"/>
  <c i="2" r="P486"/>
  <c i="2" r="BK486"/>
  <c i="2" r="J486"/>
  <c i="2" r="BE486" s="1"/>
  <c i="2" r="BI481"/>
  <c i="2" r="BH481"/>
  <c i="2" r="BG481"/>
  <c i="2" r="BF481"/>
  <c i="2" r="T481"/>
  <c i="2" r="R481"/>
  <c i="2" r="P481"/>
  <c i="2" r="BK481"/>
  <c i="2" r="J481"/>
  <c i="2" r="BE481" s="1"/>
  <c i="2" r="BI477"/>
  <c i="2" r="BH477"/>
  <c i="2" r="BG477"/>
  <c i="2" r="BF477"/>
  <c i="2" r="T477"/>
  <c i="2" r="R477"/>
  <c i="2" r="P477"/>
  <c i="2" r="BK477"/>
  <c i="2" r="J477"/>
  <c i="2" r="BE477" s="1"/>
  <c i="2" r="BI476"/>
  <c i="2" r="BH476"/>
  <c i="2" r="BG476"/>
  <c i="2" r="BF476"/>
  <c i="2" r="T476"/>
  <c i="2" r="R476"/>
  <c i="2" r="P476"/>
  <c i="2" r="BK476"/>
  <c i="2" r="J476"/>
  <c i="2" r="BE476" s="1"/>
  <c i="2" r="BI474"/>
  <c i="2" r="BH474"/>
  <c i="2" r="BG474"/>
  <c i="2" r="BF474"/>
  <c i="2" r="T474"/>
  <c i="2" r="R474"/>
  <c i="2" r="P474"/>
  <c i="2" r="BK474"/>
  <c i="2" r="J474"/>
  <c i="2" r="BE474" s="1"/>
  <c i="2" r="BI470"/>
  <c i="2" r="BH470"/>
  <c i="2" r="BG470"/>
  <c i="2" r="BF470"/>
  <c i="2" r="T470"/>
  <c i="2" r="T469" s="1"/>
  <c i="2" r="R470"/>
  <c i="2" r="R469" s="1"/>
  <c i="2" r="P470"/>
  <c i="2" r="P469" s="1"/>
  <c i="2" r="BK470"/>
  <c i="2" r="BK469" s="1"/>
  <c i="2" r="J469" s="1"/>
  <c i="2" r="J75" s="1"/>
  <c i="2" r="J470"/>
  <c i="2" r="BE470" s="1"/>
  <c i="2" r="BI468"/>
  <c i="2" r="BH468"/>
  <c i="2" r="BG468"/>
  <c i="2" r="BF468"/>
  <c i="2" r="BE468"/>
  <c i="2" r="T468"/>
  <c i="2" r="R468"/>
  <c i="2" r="P468"/>
  <c i="2" r="BK468"/>
  <c i="2" r="J468"/>
  <c i="2" r="BI466"/>
  <c i="2" r="BH466"/>
  <c i="2" r="BG466"/>
  <c i="2" r="BF466"/>
  <c i="2" r="BE466"/>
  <c i="2" r="T466"/>
  <c i="2" r="R466"/>
  <c i="2" r="P466"/>
  <c i="2" r="BK466"/>
  <c i="2" r="J466"/>
  <c i="2" r="BI462"/>
  <c i="2" r="BH462"/>
  <c i="2" r="BG462"/>
  <c i="2" r="BF462"/>
  <c i="2" r="BE462"/>
  <c i="2" r="T462"/>
  <c i="2" r="R462"/>
  <c i="2" r="P462"/>
  <c i="2" r="BK462"/>
  <c i="2" r="J462"/>
  <c i="2" r="BI456"/>
  <c i="2" r="BH456"/>
  <c i="2" r="BG456"/>
  <c i="2" r="BF456"/>
  <c i="2" r="BE456"/>
  <c i="2" r="T456"/>
  <c i="2" r="R456"/>
  <c i="2" r="P456"/>
  <c i="2" r="BK456"/>
  <c i="2" r="J456"/>
  <c i="2" r="BI453"/>
  <c i="2" r="BH453"/>
  <c i="2" r="BG453"/>
  <c i="2" r="BF453"/>
  <c i="2" r="BE453"/>
  <c i="2" r="T453"/>
  <c i="2" r="R453"/>
  <c i="2" r="P453"/>
  <c i="2" r="BK453"/>
  <c i="2" r="J453"/>
  <c i="2" r="BI450"/>
  <c i="2" r="BH450"/>
  <c i="2" r="BG450"/>
  <c i="2" r="BF450"/>
  <c i="2" r="BE450"/>
  <c i="2" r="T450"/>
  <c i="2" r="R450"/>
  <c i="2" r="P450"/>
  <c i="2" r="BK450"/>
  <c i="2" r="J450"/>
  <c i="2" r="BI447"/>
  <c i="2" r="BH447"/>
  <c i="2" r="BG447"/>
  <c i="2" r="BF447"/>
  <c i="2" r="BE447"/>
  <c i="2" r="T447"/>
  <c i="2" r="R447"/>
  <c i="2" r="P447"/>
  <c i="2" r="BK447"/>
  <c i="2" r="J447"/>
  <c i="2" r="BI444"/>
  <c i="2" r="BH444"/>
  <c i="2" r="BG444"/>
  <c i="2" r="BF444"/>
  <c i="2" r="BE444"/>
  <c i="2" r="T444"/>
  <c i="2" r="R444"/>
  <c i="2" r="P444"/>
  <c i="2" r="BK444"/>
  <c i="2" r="J444"/>
  <c i="2" r="BI441"/>
  <c i="2" r="BH441"/>
  <c i="2" r="BG441"/>
  <c i="2" r="BF441"/>
  <c i="2" r="BE441"/>
  <c i="2" r="T441"/>
  <c i="2" r="R441"/>
  <c i="2" r="P441"/>
  <c i="2" r="BK441"/>
  <c i="2" r="J441"/>
  <c i="2" r="BI438"/>
  <c i="2" r="BH438"/>
  <c i="2" r="BG438"/>
  <c i="2" r="BF438"/>
  <c i="2" r="BE438"/>
  <c i="2" r="T438"/>
  <c i="2" r="T437" s="1"/>
  <c i="2" r="R438"/>
  <c i="2" r="R437" s="1"/>
  <c i="2" r="P438"/>
  <c i="2" r="P437" s="1"/>
  <c i="2" r="BK438"/>
  <c i="2" r="BK437" s="1"/>
  <c i="2" r="J437" s="1"/>
  <c i="2" r="J74" s="1"/>
  <c i="2" r="J438"/>
  <c i="2" r="BI436"/>
  <c i="2" r="BH436"/>
  <c i="2" r="BG436"/>
  <c i="2" r="BF436"/>
  <c i="2" r="T436"/>
  <c i="2" r="R436"/>
  <c i="2" r="P436"/>
  <c i="2" r="BK436"/>
  <c i="2" r="J436"/>
  <c i="2" r="BE436" s="1"/>
  <c i="2" r="BI427"/>
  <c i="2" r="BH427"/>
  <c i="2" r="BG427"/>
  <c i="2" r="BF427"/>
  <c i="2" r="T427"/>
  <c i="2" r="R427"/>
  <c i="2" r="P427"/>
  <c i="2" r="BK427"/>
  <c i="2" r="J427"/>
  <c i="2" r="BE427" s="1"/>
  <c i="2" r="BI423"/>
  <c i="2" r="BH423"/>
  <c i="2" r="BG423"/>
  <c i="2" r="BF423"/>
  <c i="2" r="T423"/>
  <c i="2" r="R423"/>
  <c i="2" r="P423"/>
  <c i="2" r="BK423"/>
  <c i="2" r="J423"/>
  <c i="2" r="BE423" s="1"/>
  <c i="2" r="BI420"/>
  <c i="2" r="BH420"/>
  <c i="2" r="BG420"/>
  <c i="2" r="BF420"/>
  <c i="2" r="T420"/>
  <c i="2" r="R420"/>
  <c i="2" r="P420"/>
  <c i="2" r="BK420"/>
  <c i="2" r="J420"/>
  <c i="2" r="BE420" s="1"/>
  <c i="2" r="BI415"/>
  <c i="2" r="BH415"/>
  <c i="2" r="BG415"/>
  <c i="2" r="BF415"/>
  <c i="2" r="T415"/>
  <c i="2" r="R415"/>
  <c i="2" r="P415"/>
  <c i="2" r="BK415"/>
  <c i="2" r="J415"/>
  <c i="2" r="BE415" s="1"/>
  <c i="2" r="BI412"/>
  <c i="2" r="BH412"/>
  <c i="2" r="BG412"/>
  <c i="2" r="BF412"/>
  <c i="2" r="T412"/>
  <c i="2" r="R412"/>
  <c i="2" r="P412"/>
  <c i="2" r="BK412"/>
  <c i="2" r="J412"/>
  <c i="2" r="BE412" s="1"/>
  <c i="2" r="BI409"/>
  <c i="2" r="BH409"/>
  <c i="2" r="BG409"/>
  <c i="2" r="BF409"/>
  <c i="2" r="T409"/>
  <c i="2" r="R409"/>
  <c i="2" r="P409"/>
  <c i="2" r="BK409"/>
  <c i="2" r="J409"/>
  <c i="2" r="BE409" s="1"/>
  <c i="2" r="BI404"/>
  <c i="2" r="BH404"/>
  <c i="2" r="BG404"/>
  <c i="2" r="BF404"/>
  <c i="2" r="T404"/>
  <c i="2" r="T403" s="1"/>
  <c i="2" r="R404"/>
  <c i="2" r="R403" s="1"/>
  <c i="2" r="P404"/>
  <c i="2" r="P403" s="1"/>
  <c i="2" r="BK404"/>
  <c i="2" r="BK403" s="1"/>
  <c i="2" r="J403" s="1"/>
  <c i="2" r="J73" s="1"/>
  <c i="2" r="J404"/>
  <c i="2" r="BE404" s="1"/>
  <c i="2" r="BI402"/>
  <c i="2" r="BH402"/>
  <c i="2" r="BG402"/>
  <c i="2" r="BF402"/>
  <c i="2" r="BE402"/>
  <c i="2" r="T402"/>
  <c i="2" r="R402"/>
  <c i="2" r="P402"/>
  <c i="2" r="BK402"/>
  <c i="2" r="J402"/>
  <c i="2" r="BI398"/>
  <c i="2" r="BH398"/>
  <c i="2" r="BG398"/>
  <c i="2" r="BF398"/>
  <c i="2" r="BE398"/>
  <c i="2" r="T398"/>
  <c i="2" r="R398"/>
  <c i="2" r="P398"/>
  <c i="2" r="BK398"/>
  <c i="2" r="J398"/>
  <c i="2" r="BI394"/>
  <c i="2" r="BH394"/>
  <c i="2" r="BG394"/>
  <c i="2" r="BF394"/>
  <c i="2" r="BE394"/>
  <c i="2" r="T394"/>
  <c i="2" r="R394"/>
  <c i="2" r="P394"/>
  <c i="2" r="BK394"/>
  <c i="2" r="J394"/>
  <c i="2" r="BI391"/>
  <c i="2" r="BH391"/>
  <c i="2" r="BG391"/>
  <c i="2" r="BF391"/>
  <c i="2" r="BE391"/>
  <c i="2" r="T391"/>
  <c i="2" r="T390" s="1"/>
  <c i="2" r="R391"/>
  <c i="2" r="R390" s="1"/>
  <c i="2" r="P391"/>
  <c i="2" r="P390" s="1"/>
  <c i="2" r="BK391"/>
  <c i="2" r="BK390" s="1"/>
  <c i="2" r="J390" s="1"/>
  <c i="2" r="J72" s="1"/>
  <c i="2" r="J391"/>
  <c i="2" r="BI389"/>
  <c i="2" r="BH389"/>
  <c i="2" r="BG389"/>
  <c i="2" r="BF389"/>
  <c i="2" r="T389"/>
  <c i="2" r="R389"/>
  <c i="2" r="P389"/>
  <c i="2" r="BK389"/>
  <c i="2" r="J389"/>
  <c i="2" r="BE389" s="1"/>
  <c i="2" r="BI388"/>
  <c i="2" r="BH388"/>
  <c i="2" r="BG388"/>
  <c i="2" r="BF388"/>
  <c i="2" r="T388"/>
  <c i="2" r="R388"/>
  <c i="2" r="P388"/>
  <c i="2" r="BK388"/>
  <c i="2" r="J388"/>
  <c i="2" r="BE388" s="1"/>
  <c i="2" r="BI387"/>
  <c i="2" r="BH387"/>
  <c i="2" r="BG387"/>
  <c i="2" r="BF387"/>
  <c i="2" r="T387"/>
  <c i="2" r="R387"/>
  <c i="2" r="P387"/>
  <c i="2" r="BK387"/>
  <c i="2" r="J387"/>
  <c i="2" r="BE387" s="1"/>
  <c i="2" r="BI384"/>
  <c i="2" r="BH384"/>
  <c i="2" r="BG384"/>
  <c i="2" r="BF384"/>
  <c i="2" r="T384"/>
  <c i="2" r="R384"/>
  <c i="2" r="P384"/>
  <c i="2" r="BK384"/>
  <c i="2" r="J384"/>
  <c i="2" r="BE384" s="1"/>
  <c i="2" r="BI383"/>
  <c i="2" r="BH383"/>
  <c i="2" r="BG383"/>
  <c i="2" r="BF383"/>
  <c i="2" r="T383"/>
  <c i="2" r="R383"/>
  <c i="2" r="P383"/>
  <c i="2" r="BK383"/>
  <c i="2" r="J383"/>
  <c i="2" r="BE383" s="1"/>
  <c i="2" r="BI381"/>
  <c i="2" r="BH381"/>
  <c i="2" r="BG381"/>
  <c i="2" r="BF381"/>
  <c i="2" r="T381"/>
  <c i="2" r="R381"/>
  <c i="2" r="P381"/>
  <c i="2" r="BK381"/>
  <c i="2" r="J381"/>
  <c i="2" r="BE381" s="1"/>
  <c i="2" r="BI378"/>
  <c i="2" r="BH378"/>
  <c i="2" r="BG378"/>
  <c i="2" r="BF378"/>
  <c i="2" r="T378"/>
  <c i="2" r="R378"/>
  <c i="2" r="P378"/>
  <c i="2" r="BK378"/>
  <c i="2" r="J378"/>
  <c i="2" r="BE378" s="1"/>
  <c i="2" r="BI377"/>
  <c i="2" r="BH377"/>
  <c i="2" r="BG377"/>
  <c i="2" r="BF377"/>
  <c i="2" r="T377"/>
  <c i="2" r="R377"/>
  <c i="2" r="P377"/>
  <c i="2" r="BK377"/>
  <c i="2" r="J377"/>
  <c i="2" r="BE377" s="1"/>
  <c i="2" r="BI376"/>
  <c i="2" r="BH376"/>
  <c i="2" r="BG376"/>
  <c i="2" r="BF376"/>
  <c i="2" r="T376"/>
  <c i="2" r="R376"/>
  <c i="2" r="P376"/>
  <c i="2" r="BK376"/>
  <c i="2" r="J376"/>
  <c i="2" r="BE376" s="1"/>
  <c i="2" r="BI375"/>
  <c i="2" r="BH375"/>
  <c i="2" r="BG375"/>
  <c i="2" r="BF375"/>
  <c i="2" r="T375"/>
  <c i="2" r="R375"/>
  <c i="2" r="P375"/>
  <c i="2" r="BK375"/>
  <c i="2" r="J375"/>
  <c i="2" r="BE375" s="1"/>
  <c i="2" r="BI374"/>
  <c i="2" r="BH374"/>
  <c i="2" r="BG374"/>
  <c i="2" r="BF374"/>
  <c i="2" r="T374"/>
  <c i="2" r="R374"/>
  <c i="2" r="P374"/>
  <c i="2" r="BK374"/>
  <c i="2" r="J374"/>
  <c i="2" r="BE374" s="1"/>
  <c i="2" r="BI373"/>
  <c i="2" r="BH373"/>
  <c i="2" r="BG373"/>
  <c i="2" r="BF373"/>
  <c i="2" r="T373"/>
  <c i="2" r="R373"/>
  <c i="2" r="P373"/>
  <c i="2" r="BK373"/>
  <c i="2" r="J373"/>
  <c i="2" r="BE373" s="1"/>
  <c i="2" r="BI372"/>
  <c i="2" r="BH372"/>
  <c i="2" r="BG372"/>
  <c i="2" r="BF372"/>
  <c i="2" r="T372"/>
  <c i="2" r="R372"/>
  <c i="2" r="P372"/>
  <c i="2" r="BK372"/>
  <c i="2" r="J372"/>
  <c i="2" r="BE372" s="1"/>
  <c i="2" r="BI369"/>
  <c i="2" r="BH369"/>
  <c i="2" r="BG369"/>
  <c i="2" r="BF369"/>
  <c i="2" r="BE369"/>
  <c i="2" r="T369"/>
  <c i="2" r="T368" s="1"/>
  <c i="2" r="R369"/>
  <c i="2" r="R368" s="1"/>
  <c i="2" r="P369"/>
  <c i="2" r="P368" s="1"/>
  <c i="2" r="BK369"/>
  <c i="2" r="BK368" s="1"/>
  <c i="2" r="J368" s="1"/>
  <c i="2" r="J71" s="1"/>
  <c i="2" r="J369"/>
  <c i="2" r="BI367"/>
  <c i="2" r="BH367"/>
  <c i="2" r="BG367"/>
  <c i="2" r="BF367"/>
  <c i="2" r="BE367"/>
  <c i="2" r="T367"/>
  <c i="2" r="R367"/>
  <c i="2" r="P367"/>
  <c i="2" r="BK367"/>
  <c i="2" r="J367"/>
  <c i="2" r="BI362"/>
  <c i="2" r="BH362"/>
  <c i="2" r="BG362"/>
  <c i="2" r="BF362"/>
  <c i="2" r="BE362"/>
  <c i="2" r="T362"/>
  <c i="2" r="R362"/>
  <c i="2" r="P362"/>
  <c i="2" r="BK362"/>
  <c i="2" r="J362"/>
  <c i="2" r="BI359"/>
  <c i="2" r="BH359"/>
  <c i="2" r="BG359"/>
  <c i="2" r="BF359"/>
  <c i="2" r="BE359"/>
  <c i="2" r="T359"/>
  <c i="2" r="R359"/>
  <c i="2" r="P359"/>
  <c i="2" r="BK359"/>
  <c i="2" r="J359"/>
  <c i="2" r="BI354"/>
  <c i="2" r="BH354"/>
  <c i="2" r="BG354"/>
  <c i="2" r="BF354"/>
  <c i="2" r="BE354"/>
  <c i="2" r="T354"/>
  <c i="2" r="T353" s="1"/>
  <c i="2" r="R354"/>
  <c i="2" r="R353" s="1"/>
  <c i="2" r="P354"/>
  <c i="2" r="P353" s="1"/>
  <c i="2" r="BK354"/>
  <c i="2" r="BK353" s="1"/>
  <c i="2" r="J353" s="1"/>
  <c i="2" r="J70" s="1"/>
  <c i="2" r="J354"/>
  <c i="2" r="BI352"/>
  <c i="2" r="BH352"/>
  <c i="2" r="BG352"/>
  <c i="2" r="BF352"/>
  <c i="2" r="T352"/>
  <c i="2" r="R352"/>
  <c i="2" r="P352"/>
  <c i="2" r="BK352"/>
  <c i="2" r="J352"/>
  <c i="2" r="BE352" s="1"/>
  <c i="2" r="BI351"/>
  <c i="2" r="BH351"/>
  <c i="2" r="BG351"/>
  <c i="2" r="BF351"/>
  <c i="2" r="T351"/>
  <c i="2" r="R351"/>
  <c i="2" r="P351"/>
  <c i="2" r="BK351"/>
  <c i="2" r="J351"/>
  <c i="2" r="BE351" s="1"/>
  <c i="2" r="BI348"/>
  <c i="2" r="BH348"/>
  <c i="2" r="BG348"/>
  <c i="2" r="BF348"/>
  <c i="2" r="T348"/>
  <c i="2" r="T347" s="1"/>
  <c i="2" r="R348"/>
  <c i="2" r="R347" s="1"/>
  <c i="2" r="P348"/>
  <c i="2" r="P347" s="1"/>
  <c i="2" r="BK348"/>
  <c i="2" r="BK347" s="1"/>
  <c i="2" r="J347" s="1"/>
  <c i="2" r="J69" s="1"/>
  <c i="2" r="J348"/>
  <c i="2" r="BE348" s="1"/>
  <c i="2" r="BI343"/>
  <c i="2" r="BH343"/>
  <c i="2" r="BG343"/>
  <c i="2" r="BF343"/>
  <c i="2" r="BE343"/>
  <c i="2" r="T343"/>
  <c i="2" r="T342" s="1"/>
  <c i="2" r="R343"/>
  <c i="2" r="R342" s="1"/>
  <c i="2" r="P343"/>
  <c i="2" r="P342" s="1"/>
  <c i="2" r="BK343"/>
  <c i="2" r="BK342" s="1"/>
  <c i="2" r="J342" s="1"/>
  <c i="2" r="J68" s="1"/>
  <c i="2" r="J343"/>
  <c i="2" r="BI338"/>
  <c i="2" r="BH338"/>
  <c i="2" r="BG338"/>
  <c i="2" r="BF338"/>
  <c i="2" r="T338"/>
  <c i="2" r="R338"/>
  <c i="2" r="P338"/>
  <c i="2" r="BK338"/>
  <c i="2" r="J338"/>
  <c i="2" r="BE338" s="1"/>
  <c i="2" r="BI334"/>
  <c i="2" r="BH334"/>
  <c i="2" r="BG334"/>
  <c i="2" r="BF334"/>
  <c i="2" r="T334"/>
  <c i="2" r="T333" s="1"/>
  <c i="2" r="R334"/>
  <c i="2" r="R333" s="1"/>
  <c i="2" r="P334"/>
  <c i="2" r="P333" s="1"/>
  <c i="2" r="BK334"/>
  <c i="2" r="BK333" s="1"/>
  <c i="2" r="J333" s="1"/>
  <c i="2" r="J67" s="1"/>
  <c i="2" r="J334"/>
  <c i="2" r="BE334" s="1"/>
  <c i="2" r="BI332"/>
  <c i="2" r="BH332"/>
  <c i="2" r="BG332"/>
  <c i="2" r="BF332"/>
  <c i="2" r="BE332"/>
  <c i="2" r="T332"/>
  <c i="2" r="R332"/>
  <c i="2" r="P332"/>
  <c i="2" r="BK332"/>
  <c i="2" r="J332"/>
  <c i="2" r="BI330"/>
  <c i="2" r="BH330"/>
  <c i="2" r="BG330"/>
  <c i="2" r="BF330"/>
  <c i="2" r="BE330"/>
  <c i="2" r="T330"/>
  <c i="2" r="R330"/>
  <c i="2" r="P330"/>
  <c i="2" r="BK330"/>
  <c i="2" r="J330"/>
  <c i="2" r="BI325"/>
  <c i="2" r="BH325"/>
  <c i="2" r="BG325"/>
  <c i="2" r="BF325"/>
  <c i="2" r="BE325"/>
  <c i="2" r="T325"/>
  <c i="2" r="T324" s="1"/>
  <c i="2" r="R325"/>
  <c i="2" r="R324" s="1"/>
  <c i="2" r="P325"/>
  <c i="2" r="P324" s="1"/>
  <c i="2" r="BK325"/>
  <c i="2" r="BK324" s="1"/>
  <c i="2" r="J324" s="1"/>
  <c i="2" r="J66" s="1"/>
  <c i="2" r="J325"/>
  <c i="2" r="BI323"/>
  <c i="2" r="BH323"/>
  <c i="2" r="BG323"/>
  <c i="2" r="BF323"/>
  <c i="2" r="T323"/>
  <c i="2" r="R323"/>
  <c i="2" r="P323"/>
  <c i="2" r="BK323"/>
  <c i="2" r="J323"/>
  <c i="2" r="BE323" s="1"/>
  <c i="2" r="BI319"/>
  <c i="2" r="BH319"/>
  <c i="2" r="BG319"/>
  <c i="2" r="BF319"/>
  <c i="2" r="T319"/>
  <c i="2" r="R319"/>
  <c i="2" r="P319"/>
  <c i="2" r="BK319"/>
  <c i="2" r="J319"/>
  <c i="2" r="BE319" s="1"/>
  <c i="2" r="BI315"/>
  <c i="2" r="BH315"/>
  <c i="2" r="BG315"/>
  <c i="2" r="BF315"/>
  <c i="2" r="T315"/>
  <c i="2" r="R315"/>
  <c i="2" r="P315"/>
  <c i="2" r="BK315"/>
  <c i="2" r="J315"/>
  <c i="2" r="BE315" s="1"/>
  <c i="2" r="BI313"/>
  <c i="2" r="BH313"/>
  <c i="2" r="BG313"/>
  <c i="2" r="BF313"/>
  <c i="2" r="T313"/>
  <c i="2" r="R313"/>
  <c i="2" r="P313"/>
  <c i="2" r="BK313"/>
  <c i="2" r="J313"/>
  <c i="2" r="BE313" s="1"/>
  <c i="2" r="BI309"/>
  <c i="2" r="BH309"/>
  <c i="2" r="BG309"/>
  <c i="2" r="BF309"/>
  <c i="2" r="T309"/>
  <c i="2" r="R309"/>
  <c i="2" r="P309"/>
  <c i="2" r="BK309"/>
  <c i="2" r="J309"/>
  <c i="2" r="BE309" s="1"/>
  <c i="2" r="BI306"/>
  <c i="2" r="BH306"/>
  <c i="2" r="BG306"/>
  <c i="2" r="BF306"/>
  <c i="2" r="BE306"/>
  <c i="2" r="T306"/>
  <c i="2" r="R306"/>
  <c i="2" r="P306"/>
  <c i="2" r="BK306"/>
  <c i="2" r="J306"/>
  <c i="2" r="BI302"/>
  <c i="2" r="BH302"/>
  <c i="2" r="BG302"/>
  <c i="2" r="BF302"/>
  <c i="2" r="T302"/>
  <c i="2" r="T301" s="1"/>
  <c i="2" r="R302"/>
  <c i="2" r="R301" s="1"/>
  <c i="2" r="R300" s="1"/>
  <c i="2" r="P302"/>
  <c i="2" r="P301" s="1"/>
  <c i="2" r="P300" s="1"/>
  <c i="2" r="BK302"/>
  <c i="2" r="BK301" s="1"/>
  <c i="2" r="J302"/>
  <c i="2" r="BE302" s="1"/>
  <c i="2" r="BI299"/>
  <c i="2" r="BH299"/>
  <c i="2" r="BG299"/>
  <c i="2" r="BF299"/>
  <c i="2" r="T299"/>
  <c i="2" r="T298" s="1"/>
  <c i="2" r="R299"/>
  <c i="2" r="R298" s="1"/>
  <c i="2" r="P299"/>
  <c i="2" r="P298" s="1"/>
  <c i="2" r="BK299"/>
  <c i="2" r="BK298" s="1"/>
  <c i="2" r="J298" s="1"/>
  <c i="2" r="J63" s="1"/>
  <c i="2" r="J299"/>
  <c i="2" r="BE299" s="1"/>
  <c i="2" r="BI295"/>
  <c i="2" r="BH295"/>
  <c i="2" r="BG295"/>
  <c i="2" r="BF295"/>
  <c i="2" r="T295"/>
  <c i="2" r="R295"/>
  <c i="2" r="P295"/>
  <c i="2" r="BK295"/>
  <c i="2" r="J295"/>
  <c i="2" r="BE295" s="1"/>
  <c i="2" r="BI294"/>
  <c i="2" r="BH294"/>
  <c i="2" r="BG294"/>
  <c i="2" r="BF294"/>
  <c i="2" r="BE294"/>
  <c i="2" r="T294"/>
  <c i="2" r="R294"/>
  <c i="2" r="P294"/>
  <c i="2" r="BK294"/>
  <c i="2" r="J294"/>
  <c i="2" r="BI293"/>
  <c i="2" r="BH293"/>
  <c i="2" r="BG293"/>
  <c i="2" r="BF293"/>
  <c i="2" r="T293"/>
  <c i="2" r="R293"/>
  <c i="2" r="P293"/>
  <c i="2" r="BK293"/>
  <c i="2" r="J293"/>
  <c i="2" r="BE293" s="1"/>
  <c i="2" r="BI292"/>
  <c i="2" r="BH292"/>
  <c i="2" r="BG292"/>
  <c i="2" r="BF292"/>
  <c i="2" r="BE292"/>
  <c i="2" r="T292"/>
  <c i="2" r="R292"/>
  <c i="2" r="P292"/>
  <c i="2" r="BK292"/>
  <c i="2" r="J292"/>
  <c i="2" r="BI290"/>
  <c i="2" r="BH290"/>
  <c i="2" r="BG290"/>
  <c i="2" r="BF290"/>
  <c i="2" r="BE290"/>
  <c i="2" r="T290"/>
  <c i="2" r="R290"/>
  <c i="2" r="P290"/>
  <c i="2" r="BK290"/>
  <c i="2" r="J290"/>
  <c i="2" r="BI289"/>
  <c i="2" r="BH289"/>
  <c i="2" r="BG289"/>
  <c i="2" r="BF289"/>
  <c i="2" r="BE289"/>
  <c i="2" r="T289"/>
  <c i="2" r="R289"/>
  <c i="2" r="P289"/>
  <c i="2" r="BK289"/>
  <c i="2" r="J289"/>
  <c i="2" r="BI288"/>
  <c i="2" r="BH288"/>
  <c i="2" r="BG288"/>
  <c i="2" r="BF288"/>
  <c i="2" r="BE288"/>
  <c i="2" r="T288"/>
  <c i="2" r="T287" s="1"/>
  <c i="2" r="R288"/>
  <c i="2" r="R287" s="1"/>
  <c i="2" r="P288"/>
  <c i="2" r="P287" s="1"/>
  <c i="2" r="BK288"/>
  <c i="2" r="BK287" s="1"/>
  <c i="2" r="J287" s="1"/>
  <c i="2" r="J62" s="1"/>
  <c i="2" r="J288"/>
  <c i="2" r="BI286"/>
  <c i="2" r="BH286"/>
  <c i="2" r="BG286"/>
  <c i="2" r="BF286"/>
  <c i="2" r="T286"/>
  <c i="2" r="R286"/>
  <c i="2" r="P286"/>
  <c i="2" r="BK286"/>
  <c i="2" r="J286"/>
  <c i="2" r="BE286" s="1"/>
  <c i="2" r="BI282"/>
  <c i="2" r="BH282"/>
  <c i="2" r="BG282"/>
  <c i="2" r="BF282"/>
  <c i="2" r="T282"/>
  <c i="2" r="R282"/>
  <c i="2" r="P282"/>
  <c i="2" r="BK282"/>
  <c i="2" r="J282"/>
  <c i="2" r="BE282" s="1"/>
  <c i="2" r="BI274"/>
  <c i="2" r="BH274"/>
  <c i="2" r="BG274"/>
  <c i="2" r="BF274"/>
  <c i="2" r="T274"/>
  <c i="2" r="R274"/>
  <c i="2" r="P274"/>
  <c i="2" r="BK274"/>
  <c i="2" r="J274"/>
  <c i="2" r="BE274" s="1"/>
  <c i="2" r="BI249"/>
  <c i="2" r="BH249"/>
  <c i="2" r="BG249"/>
  <c i="2" r="BF249"/>
  <c i="2" r="T249"/>
  <c i="2" r="R249"/>
  <c i="2" r="P249"/>
  <c i="2" r="BK249"/>
  <c i="2" r="J249"/>
  <c i="2" r="BE249" s="1"/>
  <c i="2" r="BI244"/>
  <c i="2" r="BH244"/>
  <c i="2" r="BG244"/>
  <c i="2" r="BF244"/>
  <c i="2" r="T244"/>
  <c i="2" r="R244"/>
  <c i="2" r="P244"/>
  <c i="2" r="BK244"/>
  <c i="2" r="J244"/>
  <c i="2" r="BE244" s="1"/>
  <c i="2" r="BI241"/>
  <c i="2" r="BH241"/>
  <c i="2" r="BG241"/>
  <c i="2" r="BF241"/>
  <c i="2" r="T241"/>
  <c i="2" r="R241"/>
  <c i="2" r="P241"/>
  <c i="2" r="BK241"/>
  <c i="2" r="J241"/>
  <c i="2" r="BE241" s="1"/>
  <c i="2" r="BI238"/>
  <c i="2" r="BH238"/>
  <c i="2" r="BG238"/>
  <c i="2" r="BF238"/>
  <c i="2" r="BE238"/>
  <c i="2" r="T238"/>
  <c i="2" r="R238"/>
  <c i="2" r="P238"/>
  <c i="2" r="BK238"/>
  <c i="2" r="J238"/>
  <c i="2" r="BI234"/>
  <c i="2" r="BH234"/>
  <c i="2" r="BG234"/>
  <c i="2" r="BF234"/>
  <c i="2" r="T234"/>
  <c i="2" r="R234"/>
  <c i="2" r="P234"/>
  <c i="2" r="BK234"/>
  <c i="2" r="J234"/>
  <c i="2" r="BE234" s="1"/>
  <c i="2" r="BI228"/>
  <c i="2" r="BH228"/>
  <c i="2" r="BG228"/>
  <c i="2" r="BF228"/>
  <c i="2" r="BE228"/>
  <c i="2" r="T228"/>
  <c i="2" r="R228"/>
  <c i="2" r="P228"/>
  <c i="2" r="BK228"/>
  <c i="2" r="J228"/>
  <c i="2" r="BI225"/>
  <c i="2" r="BH225"/>
  <c i="2" r="BG225"/>
  <c i="2" r="BF225"/>
  <c i="2" r="T225"/>
  <c i="2" r="R225"/>
  <c i="2" r="P225"/>
  <c i="2" r="BK225"/>
  <c i="2" r="J225"/>
  <c i="2" r="BE225" s="1"/>
  <c i="2" r="BI222"/>
  <c i="2" r="BH222"/>
  <c i="2" r="BG222"/>
  <c i="2" r="BF222"/>
  <c i="2" r="BE222"/>
  <c i="2" r="T222"/>
  <c i="2" r="R222"/>
  <c i="2" r="R221" s="1"/>
  <c i="2" r="P222"/>
  <c i="2" r="P221" s="1"/>
  <c i="2" r="BK222"/>
  <c i="2" r="J222"/>
  <c i="2" r="BI220"/>
  <c i="2" r="BH220"/>
  <c i="2" r="BG220"/>
  <c i="2" r="BF220"/>
  <c i="2" r="BE220"/>
  <c i="2" r="T220"/>
  <c i="2" r="R220"/>
  <c i="2" r="P220"/>
  <c i="2" r="BK220"/>
  <c i="2" r="J220"/>
  <c i="2" r="BI219"/>
  <c i="2" r="BH219"/>
  <c i="2" r="BG219"/>
  <c i="2" r="BF219"/>
  <c i="2" r="T219"/>
  <c i="2" r="R219"/>
  <c i="2" r="P219"/>
  <c i="2" r="BK219"/>
  <c i="2" r="J219"/>
  <c i="2" r="BE219" s="1"/>
  <c i="2" r="BI218"/>
  <c i="2" r="BH218"/>
  <c i="2" r="BG218"/>
  <c i="2" r="BF218"/>
  <c i="2" r="BE218"/>
  <c i="2" r="T218"/>
  <c i="2" r="R218"/>
  <c i="2" r="P218"/>
  <c i="2" r="BK218"/>
  <c i="2" r="J218"/>
  <c i="2" r="BI215"/>
  <c i="2" r="BH215"/>
  <c i="2" r="BG215"/>
  <c i="2" r="BF215"/>
  <c i="2" r="T215"/>
  <c i="2" r="R215"/>
  <c i="2" r="P215"/>
  <c i="2" r="BK215"/>
  <c i="2" r="J215"/>
  <c i="2" r="BE215" s="1"/>
  <c i="2" r="BI207"/>
  <c i="2" r="BH207"/>
  <c i="2" r="BG207"/>
  <c i="2" r="BF207"/>
  <c i="2" r="BE207"/>
  <c i="2" r="T207"/>
  <c i="2" r="R207"/>
  <c i="2" r="P207"/>
  <c i="2" r="BK207"/>
  <c i="2" r="J207"/>
  <c i="2" r="BI205"/>
  <c i="2" r="BH205"/>
  <c i="2" r="BG205"/>
  <c i="2" r="BF205"/>
  <c i="2" r="T205"/>
  <c i="2" r="R205"/>
  <c i="2" r="P205"/>
  <c i="2" r="BK205"/>
  <c i="2" r="J205"/>
  <c i="2" r="BE205" s="1"/>
  <c i="2" r="BI201"/>
  <c i="2" r="BH201"/>
  <c i="2" r="BG201"/>
  <c i="2" r="BF201"/>
  <c i="2" r="BE201"/>
  <c i="2" r="T201"/>
  <c i="2" r="R201"/>
  <c i="2" r="P201"/>
  <c i="2" r="BK201"/>
  <c i="2" r="J201"/>
  <c i="2" r="BI197"/>
  <c i="2" r="BH197"/>
  <c i="2" r="BG197"/>
  <c i="2" r="BF197"/>
  <c i="2" r="T197"/>
  <c i="2" r="R197"/>
  <c i="2" r="P197"/>
  <c i="2" r="BK197"/>
  <c i="2" r="J197"/>
  <c i="2" r="BE197" s="1"/>
  <c i="2" r="BI194"/>
  <c i="2" r="BH194"/>
  <c i="2" r="BG194"/>
  <c i="2" r="BF194"/>
  <c i="2" r="BE194"/>
  <c i="2" r="T194"/>
  <c i="2" r="R194"/>
  <c i="2" r="P194"/>
  <c i="2" r="BK194"/>
  <c i="2" r="J194"/>
  <c i="2" r="BI186"/>
  <c i="2" r="BH186"/>
  <c i="2" r="BG186"/>
  <c i="2" r="BF186"/>
  <c i="2" r="T186"/>
  <c i="2" r="R186"/>
  <c i="2" r="P186"/>
  <c i="2" r="BK186"/>
  <c i="2" r="J186"/>
  <c i="2" r="BE186" s="1"/>
  <c i="2" r="BI161"/>
  <c i="2" r="BH161"/>
  <c i="2" r="BG161"/>
  <c i="2" r="BF161"/>
  <c i="2" r="BE161"/>
  <c i="2" r="T161"/>
  <c i="2" r="R161"/>
  <c i="2" r="P161"/>
  <c i="2" r="BK161"/>
  <c i="2" r="J161"/>
  <c i="2" r="BI153"/>
  <c i="2" r="BH153"/>
  <c i="2" r="BG153"/>
  <c i="2" r="BF153"/>
  <c i="2" r="T153"/>
  <c i="2" r="R153"/>
  <c i="2" r="P153"/>
  <c i="2" r="BK153"/>
  <c i="2" r="J153"/>
  <c i="2" r="BE153" s="1"/>
  <c i="2" r="BI145"/>
  <c i="2" r="BH145"/>
  <c i="2" r="BG145"/>
  <c i="2" r="BF145"/>
  <c i="2" r="BE145"/>
  <c i="2" r="T145"/>
  <c i="2" r="R145"/>
  <c i="2" r="P145"/>
  <c i="2" r="BK145"/>
  <c i="2" r="J145"/>
  <c i="2" r="BI127"/>
  <c i="2" r="BH127"/>
  <c i="2" r="BG127"/>
  <c i="2" r="BF127"/>
  <c i="2" r="T127"/>
  <c i="2" r="T126" s="1"/>
  <c i="2" r="R127"/>
  <c i="2" r="R126" s="1"/>
  <c i="2" r="P127"/>
  <c i="2" r="BK127"/>
  <c i="2" r="J127"/>
  <c i="2" r="BE127" s="1"/>
  <c i="2" r="BI123"/>
  <c i="2" r="BH123"/>
  <c i="2" r="BG123"/>
  <c i="2" r="BF123"/>
  <c i="2" r="BE123"/>
  <c i="2" r="T123"/>
  <c i="2" r="T122" s="1"/>
  <c i="2" r="R123"/>
  <c i="2" r="R122" s="1"/>
  <c i="2" r="P123"/>
  <c i="2" r="P122" s="1"/>
  <c i="2" r="BK123"/>
  <c i="2" r="BK122" s="1"/>
  <c i="2" r="J122" s="1"/>
  <c i="2" r="J123"/>
  <c i="2" r="J59"/>
  <c i="2" r="BI118"/>
  <c i="2" r="BH118"/>
  <c i="2" r="BG118"/>
  <c i="2" r="BF118"/>
  <c i="2" r="BE118"/>
  <c i="2" r="T118"/>
  <c i="2" r="R118"/>
  <c i="2" r="P118"/>
  <c i="2" r="BK118"/>
  <c i="2" r="J118"/>
  <c i="2" r="BI115"/>
  <c i="2" r="BH115"/>
  <c i="2" r="BG115"/>
  <c i="2" r="BF115"/>
  <c i="2" r="T115"/>
  <c i="2" r="R115"/>
  <c i="2" r="P115"/>
  <c i="2" r="BK115"/>
  <c i="2" r="J115"/>
  <c i="2" r="BE115" s="1"/>
  <c i="2" r="BI109"/>
  <c i="2" r="BH109"/>
  <c i="2" r="BG109"/>
  <c i="2" r="BF109"/>
  <c i="2" r="BE109"/>
  <c i="2" r="T109"/>
  <c i="2" r="R109"/>
  <c i="2" r="P109"/>
  <c i="2" r="BK109"/>
  <c i="2" r="J109"/>
  <c i="2" r="BI106"/>
  <c i="2" r="BH106"/>
  <c i="2" r="BG106"/>
  <c i="2" r="BF106"/>
  <c i="2" r="T106"/>
  <c i="2" r="R106"/>
  <c i="2" r="P106"/>
  <c i="2" r="BK106"/>
  <c i="2" r="J106"/>
  <c i="2" r="BE106" s="1"/>
  <c i="2" r="BI103"/>
  <c i="2" r="F34" s="1"/>
  <c i="1" r="BD52" s="1"/>
  <c i="1" r="BD51" s="1"/>
  <c i="1" r="W30" s="1"/>
  <c i="2" r="BH103"/>
  <c i="2" r="BG103"/>
  <c i="2" r="BF103"/>
  <c i="2" r="BE103"/>
  <c i="2" r="T103"/>
  <c i="2" r="R103"/>
  <c i="2" r="P103"/>
  <c i="2" r="P102" s="1"/>
  <c i="2" r="BK103"/>
  <c i="2" r="BK102" s="1"/>
  <c i="2" r="J103"/>
  <c i="2" r="J96"/>
  <c i="2" r="F96"/>
  <c i="2" r="J94"/>
  <c i="2" r="F94"/>
  <c i="2" r="E92"/>
  <c i="2" r="J51"/>
  <c i="2" r="F51"/>
  <c i="2" r="F49"/>
  <c i="2" r="E47"/>
  <c i="2" r="J18"/>
  <c i="2" r="E18"/>
  <c i="2" r="F52" s="1"/>
  <c i="2" r="J17"/>
  <c i="2" r="J12"/>
  <c i="2" r="J49" s="1"/>
  <c i="2" r="E7"/>
  <c i="2" r="E45" s="1"/>
  <c i="1" r="AS51"/>
  <c i="1" r="L47"/>
  <c i="1" r="AM46"/>
  <c i="1" r="L46"/>
  <c i="1" r="AM44"/>
  <c i="1" r="L44"/>
  <c i="1" r="L42"/>
  <c i="1" r="L41"/>
  <c i="2" l="1" r="F97"/>
  <c i="2" r="J102"/>
  <c i="2" r="J58" s="1"/>
  <c i="2" r="J30"/>
  <c i="1" r="AV52" s="1"/>
  <c i="2" r="F30"/>
  <c i="1" r="AZ52" s="1"/>
  <c i="2" r="J618"/>
  <c i="2" r="J79" s="1"/>
  <c i="2" r="BK617"/>
  <c i="2" r="J617" s="1"/>
  <c i="2" r="J78" s="1"/>
  <c i="2" r="P101"/>
  <c i="2" r="P100" s="1"/>
  <c i="1" r="AU52" s="1"/>
  <c i="1" r="AU51" s="1"/>
  <c i="2" r="E90"/>
  <c i="2" r="R102"/>
  <c i="2" r="R101" s="1"/>
  <c i="2" r="R100" s="1"/>
  <c i="2" r="F32"/>
  <c i="1" r="BB52" s="1"/>
  <c i="1" r="BB51" s="1"/>
  <c i="2" r="BK126"/>
  <c i="2" r="J126" s="1"/>
  <c i="2" r="J60" s="1"/>
  <c i="2" r="T221"/>
  <c i="2" r="T300"/>
  <c i="3" r="F30"/>
  <c i="1" r="AZ53" s="1"/>
  <c i="3" r="J30"/>
  <c i="1" r="AV53" s="1"/>
  <c i="1" r="AT53" s="1"/>
  <c i="3" r="T81"/>
  <c i="3" r="T80" s="1"/>
  <c i="2" r="J31"/>
  <c i="1" r="AW52" s="1"/>
  <c i="2" r="F31"/>
  <c i="1" r="BA52" s="1"/>
  <c i="2" r="T102"/>
  <c i="2" r="T101" s="1"/>
  <c i="2" r="T100" s="1"/>
  <c i="2" r="F33"/>
  <c i="1" r="BC52" s="1"/>
  <c i="1" r="BC51" s="1"/>
  <c i="2" r="P126"/>
  <c i="2" r="BK221"/>
  <c i="2" r="J221" s="1"/>
  <c i="2" r="J61" s="1"/>
  <c i="2" r="BK300"/>
  <c i="2" r="J300" s="1"/>
  <c i="2" r="J64" s="1"/>
  <c i="2" r="J301"/>
  <c i="2" r="J65" s="1"/>
  <c i="3" r="J82"/>
  <c i="3" r="J58" s="1"/>
  <c i="3" r="BK81"/>
  <c i="3" r="E70"/>
  <c i="3" r="F31"/>
  <c i="1" r="BA53" s="1"/>
  <c i="1" l="1" r="AT52"/>
  <c i="3" r="BK80"/>
  <c i="3" r="J80" s="1"/>
  <c i="3" r="J81"/>
  <c i="3" r="J57" s="1"/>
  <c i="1" r="BA51"/>
  <c i="1" r="W28"/>
  <c i="1" r="AX51"/>
  <c i="2" r="BK101"/>
  <c i="1" r="W29"/>
  <c i="1" r="AY51"/>
  <c i="1" r="AZ51"/>
  <c i="1" l="1" r="AW51"/>
  <c i="1" r="AK27" s="1"/>
  <c i="1" r="W27"/>
  <c i="1" r="W26"/>
  <c i="1" r="AV51"/>
  <c i="3" r="J56"/>
  <c i="3" r="J27"/>
  <c i="2" r="BK100"/>
  <c i="2" r="J100" s="1"/>
  <c i="2" r="J101"/>
  <c i="2" r="J57" s="1"/>
  <c i="1" l="1" r="AK26"/>
  <c i="1" r="AT51"/>
  <c i="1" r="AG53"/>
  <c i="1" r="AN53" s="1"/>
  <c i="3" r="J36"/>
  <c i="2" r="J56"/>
  <c i="2" r="J27"/>
  <c i="1" l="1" r="AG52"/>
  <c i="2" r="J36"/>
  <c i="1" l="1" r="AG51"/>
  <c i="1" r="AN52"/>
  <c i="1" l="1" r="AN51"/>
  <c i="1" r="AK23"/>
  <c i="1" r="AK32" s="1"/>
</calcChain>
</file>

<file path=xl/sharedStrings.xml><?xml version="1.0" encoding="utf-8"?>
<sst xmlns="http://schemas.openxmlformats.org/spreadsheetml/2006/main" count="6393" uniqueCount="990">
  <si>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</si>
  <si>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</si>
  <si>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</si>
  <si>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</si>
  <si>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</si>
  <si>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</si>
  <si>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</si>
  <si>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{fa13caaa-386d-4d02-9ce2-5a7c5997e94c}</t>
  </si>
  <si>
    <t>0,1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</si>
  <si>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</si>
  <si>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</si>
  <si>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</si>
  <si>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</si>
  <si>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</si>
  <si>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</si>
  <si>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</si>
  <si>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2017/10/30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</si>
  <si>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</si>
  <si>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</si>
  <si>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Změna užívání z pohostinství na dětskou skupinu do 12 dětí, Zdětín č.p. 77</t>
  </si>
  <si>
    <t>KSO:</t>
  </si>
  <si>
    <t/>
  </si>
  <si>
    <t>CC-CZ:</t>
  </si>
  <si>
    <t>Místo:</t>
  </si>
  <si>
    <t>Zdětín</t>
  </si>
  <si>
    <t>Datum:</t>
  </si>
  <si>
    <t>30.10.2017</t>
  </si>
  <si>
    <t>Zadavatel:</t>
  </si>
  <si>
    <t>IČ:</t>
  </si>
  <si>
    <t>Obec Zdětín</t>
  </si>
  <si>
    <t>DIČ:</t>
  </si>
  <si>
    <t>Uchazeč:</t>
  </si>
  <si>
    <t>Vyplň údaj</t>
  </si>
  <si>
    <t>Projektant:</t>
  </si>
  <si>
    <t>Ing. Hana Hájková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</si>
  <si>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</si>
  <si>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</si>
  <si>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</si>
  <si>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</si>
  <si>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</si>
  <si>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</si>
  <si>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</si>
  <si>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</si>
  <si>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</si>
  <si>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</si>
  <si>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</si>
  <si>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</si>
  <si>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</si>
  <si>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</si>
  <si>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</si>
  <si>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</si>
  <si>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</si>
  <si>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</si>
  <si>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</si>
  <si>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</si>
  <si>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</si>
  <si>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</si>
  <si>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</si>
  <si>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</si>
  <si>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</si>
  <si>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</si>
  <si>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</si>
  <si>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</si>
  <si>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</si>
  <si>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</si>
  <si>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</si>
  <si>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</si>
  <si>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</si>
  <si>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</si>
  <si>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</si>
  <si>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</si>
  <si>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</si>
  <si>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</si>
  <si>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</si>
  <si>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</si>
  <si>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</si>
  <si>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</si>
  <si>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Architektonicko stavební řešení - investiční náklady</t>
  </si>
  <si>
    <t>STA</t>
  </si>
  <si>
    <t>{172824c6-0e01-4bbe-9461-0c391745ba8d}</t>
  </si>
  <si>
    <t>2</t>
  </si>
  <si>
    <t>Vedlejší rozpočtové náklady</t>
  </si>
  <si>
    <t>{8ff2ed46-532b-4e88-b59d-0c9d28920c4e}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</si>
  <si>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</si>
  <si>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</si>
  <si>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</si>
  <si>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</si>
  <si>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</si>
  <si>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</si>
  <si>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</si>
  <si>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1 - Architektonicko stavební řešení - investiční náklady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</si>
  <si>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</si>
  <si>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</si>
  <si>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</si>
  <si>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</si>
  <si>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</si>
  <si>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</si>
  <si>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</si>
  <si>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</si>
  <si>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</si>
  <si>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</si>
  <si>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</si>
  <si>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</si>
  <si>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</si>
  <si>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</si>
  <si>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</si>
  <si>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720 - Zdravotechnika</t>
  </si>
  <si>
    <t xml:space="preserve">    751 - Vzduchotechnika</t>
  </si>
  <si>
    <t xml:space="preserve">    761 - Konstrukce prosvětlovací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</si>
  <si>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</si>
  <si>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</si>
  <si>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</si>
  <si>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</si>
  <si>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</si>
  <si>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</si>
  <si>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</si>
  <si>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</si>
  <si>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</si>
  <si>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</si>
  <si>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>OST - Ostatní - dodávka a montáž technologie vybavení - dle PD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</si>
  <si>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</si>
  <si>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</si>
  <si>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</si>
  <si>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</si>
  <si>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</si>
  <si>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</si>
  <si>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</si>
  <si>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</si>
  <si>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</si>
  <si>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</si>
  <si>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</si>
  <si>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</si>
  <si>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</si>
  <si>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</si>
  <si>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</si>
  <si>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</si>
  <si>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</si>
  <si>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</si>
  <si>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</si>
  <si>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</si>
  <si>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317142221</t>
  </si>
  <si>
    <t>Překlady nenosné přímé z pórobetonu v příčkách tl 100 mm pro světlost otvoru do 1010 mm</t>
  </si>
  <si>
    <t>kus</t>
  </si>
  <si>
    <t>CS ÚRS 2017 01</t>
  </si>
  <si>
    <t>4</t>
  </si>
  <si>
    <t>-24084037</t>
  </si>
  <si>
    <t>VV</t>
  </si>
  <si>
    <t>1+1</t>
  </si>
  <si>
    <t>Součet</t>
  </si>
  <si>
    <t>340239233</t>
  </si>
  <si>
    <t>Zazdívka otvorů pl do 4 m2 v příčkách nebo stěnách z pórobetonových příčkovek tl 100 mm</t>
  </si>
  <si>
    <t>m2</t>
  </si>
  <si>
    <t>-1673048953</t>
  </si>
  <si>
    <t>0,7*2,05</t>
  </si>
  <si>
    <t>342272323</t>
  </si>
  <si>
    <t>Příčky tl 100 mm z pórobetonových přesných hladkých příčkovek objemové hmotnosti 500 kg/m3</t>
  </si>
  <si>
    <t>172843340</t>
  </si>
  <si>
    <t>2,05*1,7</t>
  </si>
  <si>
    <t>-0,9*2,05</t>
  </si>
  <si>
    <t>2,9*(0,6+1,6)</t>
  </si>
  <si>
    <t>342291111</t>
  </si>
  <si>
    <t>Ukotvení příček montážní polyuretanovou pěnou tl příčky do 100 mm</t>
  </si>
  <si>
    <t>m</t>
  </si>
  <si>
    <t>538303114</t>
  </si>
  <si>
    <t>5</t>
  </si>
  <si>
    <t>342291121</t>
  </si>
  <si>
    <t>Ukotvení příček k cihelným konstrukcím plochými kotvami</t>
  </si>
  <si>
    <t>1044159274</t>
  </si>
  <si>
    <t>2,9*2</t>
  </si>
  <si>
    <t>2,05*2</t>
  </si>
  <si>
    <t>Vodorovné konstrukce</t>
  </si>
  <si>
    <t>6</t>
  </si>
  <si>
    <t>434231111</t>
  </si>
  <si>
    <t>Schodišťové stupně přímé z cihel dl 290 mm na stojato</t>
  </si>
  <si>
    <t>-359814385</t>
  </si>
  <si>
    <t>1,2*2</t>
  </si>
  <si>
    <t>Úpravy povrchů, podlahy a osazování výplní</t>
  </si>
  <si>
    <t>7</t>
  </si>
  <si>
    <t>612131121</t>
  </si>
  <si>
    <t>Penetrace akrylát-silikonová vnitřních stěn nanášená ručně</t>
  </si>
  <si>
    <t>455101260</t>
  </si>
  <si>
    <t>"pod perlinku do tmele"</t>
  </si>
  <si>
    <t>2,05*1,7*2</t>
  </si>
  <si>
    <t>-0,9*2,05*2</t>
  </si>
  <si>
    <t>2,9*(0,6+1,6)*2</t>
  </si>
  <si>
    <t>0,7*2,05*2</t>
  </si>
  <si>
    <t>2,9*0,1*2</t>
  </si>
  <si>
    <t>Mezisoučet</t>
  </si>
  <si>
    <t>"pod štuk"</t>
  </si>
  <si>
    <t>8</t>
  </si>
  <si>
    <t>612142001</t>
  </si>
  <si>
    <t>Potažení vnitřních stěn sklovláknitým pletivem vtlačeným do tenkovrstvé hmoty</t>
  </si>
  <si>
    <t>1577136491</t>
  </si>
  <si>
    <t>9</t>
  </si>
  <si>
    <t>612311131</t>
  </si>
  <si>
    <t>Potažení vnitřních stěn vápenným štukem tloušťky do 3 mm</t>
  </si>
  <si>
    <t>2036680455</t>
  </si>
  <si>
    <t>10</t>
  </si>
  <si>
    <t>612325421</t>
  </si>
  <si>
    <t>Oprava vnitřní vápenocementové štukové omítky stěn v rozsahu plochy do 10%</t>
  </si>
  <si>
    <t>1897688277</t>
  </si>
  <si>
    <t>2,9*(19,5*2+3,8*2+0,3+0,5-4)</t>
  </si>
  <si>
    <t>2,65*(3,67+5,93+0,8+1+2,45+0,3*2+2,43+2,17+1,23+1,2+3,45+2,9+2,76+2,7*2+2,5+1,2+1+1,59+1,5+1,65+0,9*2+1,72)</t>
  </si>
  <si>
    <t>3,35*(5,95+5,75+2,4+3,65)</t>
  </si>
  <si>
    <t>"odpočet výplní"</t>
  </si>
  <si>
    <t>-1,7*1,4</t>
  </si>
  <si>
    <t>-2,2*1,4*2</t>
  </si>
  <si>
    <t>-1,2*2,35</t>
  </si>
  <si>
    <t>-0,9*0,6</t>
  </si>
  <si>
    <t>-1,65*2</t>
  </si>
  <si>
    <t>"odpočet vnitřních dveří"</t>
  </si>
  <si>
    <t>-0,7*2,05*2</t>
  </si>
  <si>
    <t>-0,8*2,05*2</t>
  </si>
  <si>
    <t>-0,9*2,05*11</t>
  </si>
  <si>
    <t>"špalety"</t>
  </si>
  <si>
    <t>(1,7*2+1,4)*0,25</t>
  </si>
  <si>
    <t>(2,2*2+1,4)*2*0,25</t>
  </si>
  <si>
    <t>(1,2*2+2,35)*0,1</t>
  </si>
  <si>
    <t>(0,9*2+0,6)*0,25</t>
  </si>
  <si>
    <t>(1,65*2+2)*0,4</t>
  </si>
  <si>
    <t>11</t>
  </si>
  <si>
    <t>619991011</t>
  </si>
  <si>
    <t>Obalení konstrukcí a prvků fólií přilepenou lepící páskou</t>
  </si>
  <si>
    <t>1037461956</t>
  </si>
  <si>
    <t>"zakrytí vnitřních ploch výplní otvorů"</t>
  </si>
  <si>
    <t>1,7*1,4</t>
  </si>
  <si>
    <t>2,2*1,4*2</t>
  </si>
  <si>
    <t>1,2*2,35</t>
  </si>
  <si>
    <t>0,9*0,6</t>
  </si>
  <si>
    <t>1,65*2</t>
  </si>
  <si>
    <t>12</t>
  </si>
  <si>
    <t>632441221</t>
  </si>
  <si>
    <t>Potěr anhydritový samonivelační tl do 30 mm C30 litý</t>
  </si>
  <si>
    <t>222354604</t>
  </si>
  <si>
    <t>15,3+25,25+24,75+19+2,6+8,55+3,25+2,3+1,4+17,1</t>
  </si>
  <si>
    <t>13</t>
  </si>
  <si>
    <t>632481213</t>
  </si>
  <si>
    <t>Separační vrstva z PE fólie</t>
  </si>
  <si>
    <t>1891373270</t>
  </si>
  <si>
    <t>"pod anhydrit"</t>
  </si>
  <si>
    <t>14</t>
  </si>
  <si>
    <t>633811111</t>
  </si>
  <si>
    <t>Broušení nerovností betonových podlah do 2 mm - stržení šlemu</t>
  </si>
  <si>
    <t>-1197442437</t>
  </si>
  <si>
    <t>"přebroušení stávajících podlah"</t>
  </si>
  <si>
    <t>81,28+3,37+2,61+7,17+9,07+17,08</t>
  </si>
  <si>
    <t>633811119</t>
  </si>
  <si>
    <t>Příplatek k broušení nerovností betonových podlah ZKD 1 mm úběru</t>
  </si>
  <si>
    <t>-32598649</t>
  </si>
  <si>
    <t>120,58*3 'Přepočtené koeficientem množství</t>
  </si>
  <si>
    <t>16</t>
  </si>
  <si>
    <t>634112123</t>
  </si>
  <si>
    <t>Obvodová dilatace podlahovým páskem s fólií v 80 mm š 5 mm mezi stěnou a samonivelačním potěrem</t>
  </si>
  <si>
    <t>-909389249</t>
  </si>
  <si>
    <t>5,1*2+3*2+3,8*2+14,3*2-4+0,3+0,5+3,97+2,75+5,93+0,8+1+2,43+2,17+1,2+1,23+3,45+2,9+2,76+2,7*3+1,2*3+1,49+1,7+1,72+1,65+1,5+0,9*2+5,95+5,75+3,65+2,4</t>
  </si>
  <si>
    <t>-0,9*11</t>
  </si>
  <si>
    <t>-0,8*2</t>
  </si>
  <si>
    <t>-0,7*2</t>
  </si>
  <si>
    <t>-1,2</t>
  </si>
  <si>
    <t>-1,65</t>
  </si>
  <si>
    <t>17</t>
  </si>
  <si>
    <t>642944121</t>
  </si>
  <si>
    <t>Osazování ocelových zárubní dodatečné pl do 2,5 m2</t>
  </si>
  <si>
    <t>1785936645</t>
  </si>
  <si>
    <t>18</t>
  </si>
  <si>
    <t>M</t>
  </si>
  <si>
    <t>553311300</t>
  </si>
  <si>
    <t>zárubeň ocelová pro běžné zdění H 125 800 L/P</t>
  </si>
  <si>
    <t>1226241594</t>
  </si>
  <si>
    <t>19</t>
  </si>
  <si>
    <t>642945111</t>
  </si>
  <si>
    <t>Osazování protipožárních nebo protiplynových zárubní dveří jednokřídlových do 2,5 m2</t>
  </si>
  <si>
    <t>1159949055</t>
  </si>
  <si>
    <t>20</t>
  </si>
  <si>
    <t>553312130</t>
  </si>
  <si>
    <t>zárubeň ocelová s drážkou pro těsnění H 145 DV 800 L/P</t>
  </si>
  <si>
    <t>831345973</t>
  </si>
  <si>
    <t>Ostatní konstrukce a práce, bourání</t>
  </si>
  <si>
    <t>949101111</t>
  </si>
  <si>
    <t>Lešení pomocné pro objekty pozemních staveb s lešeňovou podlahou v do 1,9 m zatížení do 150 kg/m2</t>
  </si>
  <si>
    <t>990379223</t>
  </si>
  <si>
    <t>22</t>
  </si>
  <si>
    <t>952901111</t>
  </si>
  <si>
    <t>Vyčištění budov bytové a občanské výstavby při výšce podlaží do 4 m</t>
  </si>
  <si>
    <t>624400354</t>
  </si>
  <si>
    <t>16,5+15,3+25,25+24,75+19+2,6+8,55+3,25+2,3+1,4+17,1</t>
  </si>
  <si>
    <t>23</t>
  </si>
  <si>
    <t>962031132</t>
  </si>
  <si>
    <t>Bourání příček z cihel pálených na MVC tl do 100 mm</t>
  </si>
  <si>
    <t>-106111171</t>
  </si>
  <si>
    <t>2,9*(1,8*2+1,7)</t>
  </si>
  <si>
    <t>2,65*(3,2+1,4*2)</t>
  </si>
  <si>
    <t>24</t>
  </si>
  <si>
    <t>968072455</t>
  </si>
  <si>
    <t>Vybourání kovových dveřních zárubní pl do 2 m2</t>
  </si>
  <si>
    <t>898478551</t>
  </si>
  <si>
    <t>0,8*1,97*3</t>
  </si>
  <si>
    <t>0,6*1,97*3</t>
  </si>
  <si>
    <t>25</t>
  </si>
  <si>
    <t>971033621</t>
  </si>
  <si>
    <t>Vybourání otvorů ve zdivu cihelném pl do 4 m2 na MVC nebo MV tl do 100 mm</t>
  </si>
  <si>
    <t>543620711</t>
  </si>
  <si>
    <t>0,9*2,05</t>
  </si>
  <si>
    <t>26</t>
  </si>
  <si>
    <t>9771R0001</t>
  </si>
  <si>
    <t>Provedení otvoru ve střešní skladbě (asfaltový pás, EPS, škvára) pro osazení světlíků</t>
  </si>
  <si>
    <t>kpl</t>
  </si>
  <si>
    <t>-713336354</t>
  </si>
  <si>
    <t>3+1</t>
  </si>
  <si>
    <t>27</t>
  </si>
  <si>
    <t>977211111</t>
  </si>
  <si>
    <t>Řezání kcí hl do 200 mm stěnovou pilou</t>
  </si>
  <si>
    <t>56318256</t>
  </si>
  <si>
    <t>"vyřezání otvoru pro střešní světlík pomocí sanační pily - hurdis + betonová mazanina"</t>
  </si>
  <si>
    <t>(0,9*4)*3</t>
  </si>
  <si>
    <t>(0,78*4)*1</t>
  </si>
  <si>
    <t>28</t>
  </si>
  <si>
    <t>978013121</t>
  </si>
  <si>
    <t>Otlučení vnitřní vápenné nebo vápenocementové omítky stěn v rozsahu do 10 %</t>
  </si>
  <si>
    <t>644503525</t>
  </si>
  <si>
    <t>29</t>
  </si>
  <si>
    <t>978013191</t>
  </si>
  <si>
    <t>Otlučení vnitřní vápenné nebo vápenocementové omítky stěn v rozsahu do 100 %</t>
  </si>
  <si>
    <t>1764238243</t>
  </si>
  <si>
    <t>"otlučení bouraných příček"</t>
  </si>
  <si>
    <t>2,9*(1,8*2+1,9+1,7*3)</t>
  </si>
  <si>
    <t>2,65*(3,2*2+1,4*4)</t>
  </si>
  <si>
    <t>-0,7*2,05*4</t>
  </si>
  <si>
    <t>0,6*(2,7*2+1,5)</t>
  </si>
  <si>
    <t>30</t>
  </si>
  <si>
    <t>979R00001</t>
  </si>
  <si>
    <t>Dodávka a montáž prvků dle PBŘ</t>
  </si>
  <si>
    <t>2037306248</t>
  </si>
  <si>
    <t>"2x hlásič autonomní detekce a signalizace požáru na baterie, 2x PHP 21A, označení únikových cest fotoluminiscenčními značkami"</t>
  </si>
  <si>
    <t>31</t>
  </si>
  <si>
    <t>979R00002</t>
  </si>
  <si>
    <t>Ostatní a nepředvídatelné práce - bude fakturováno dle skutečnosti na základě odsouhlasení TDI</t>
  </si>
  <si>
    <t>hod</t>
  </si>
  <si>
    <t>-526208373</t>
  </si>
  <si>
    <t>997</t>
  </si>
  <si>
    <t>Přesun sutě</t>
  </si>
  <si>
    <t>32</t>
  </si>
  <si>
    <t>997013211</t>
  </si>
  <si>
    <t>Vnitrostaveništní doprava suti a vybouraných hmot pro budovy v do 6 m ručně</t>
  </si>
  <si>
    <t>t</t>
  </si>
  <si>
    <t>1631908163</t>
  </si>
  <si>
    <t>33</t>
  </si>
  <si>
    <t>997013501</t>
  </si>
  <si>
    <t>Odvoz suti a vybouraných hmot na skládku nebo meziskládku do 1 km se složením</t>
  </si>
  <si>
    <t>-698278192</t>
  </si>
  <si>
    <t>34</t>
  </si>
  <si>
    <t>997013509</t>
  </si>
  <si>
    <t>Příplatek k odvozu suti a vybouraných hmot na skládku ZKD 1 km přes 1 km</t>
  </si>
  <si>
    <t>1712281402</t>
  </si>
  <si>
    <t>17,165*24 'Přepočtené koeficientem množství</t>
  </si>
  <si>
    <t>35</t>
  </si>
  <si>
    <t>997013801</t>
  </si>
  <si>
    <t>Poplatek za uložení stavebního betonového odpadu na skládce (skládkovné)</t>
  </si>
  <si>
    <t>-1689691017</t>
  </si>
  <si>
    <t>36</t>
  </si>
  <si>
    <t>997013803</t>
  </si>
  <si>
    <t>Poplatek za uložení stavebního odpadu z keramických materiálů na skládce (skládkovné)</t>
  </si>
  <si>
    <t>-856793117</t>
  </si>
  <si>
    <t>37</t>
  </si>
  <si>
    <t>997013811</t>
  </si>
  <si>
    <t>Poplatek za uložení stavebního dřevěného odpadu na skládce (skládkovné)</t>
  </si>
  <si>
    <t>695842567</t>
  </si>
  <si>
    <t>38</t>
  </si>
  <si>
    <t>997013831</t>
  </si>
  <si>
    <t>Poplatek za uložení stavebního směsného odpadu na skládce (skládkovné)</t>
  </si>
  <si>
    <t>2014046031</t>
  </si>
  <si>
    <t>17,165-3,757-12,419-0,216</t>
  </si>
  <si>
    <t>998</t>
  </si>
  <si>
    <t>Přesun hmot</t>
  </si>
  <si>
    <t>39</t>
  </si>
  <si>
    <t>998018001</t>
  </si>
  <si>
    <t>Přesun hmot ruční pro budovy v do 6 m</t>
  </si>
  <si>
    <t>-112693695</t>
  </si>
  <si>
    <t>PSV</t>
  </si>
  <si>
    <t>Práce a dodávky PSV</t>
  </si>
  <si>
    <t>711</t>
  </si>
  <si>
    <t>Izolace proti vodě, vlhkosti a plynům</t>
  </si>
  <si>
    <t>40</t>
  </si>
  <si>
    <t>711111002</t>
  </si>
  <si>
    <t>Provedení izolace proti zemní vlhkosti vodorovné za studena lakem asfaltovým</t>
  </si>
  <si>
    <t>-1297940347</t>
  </si>
  <si>
    <t>3*0,1+1,7*0,1</t>
  </si>
  <si>
    <t>41</t>
  </si>
  <si>
    <t>111631500</t>
  </si>
  <si>
    <t>lak asfaltový</t>
  </si>
  <si>
    <t>-683016192</t>
  </si>
  <si>
    <t>P</t>
  </si>
  <si>
    <t>Poznámka k položce:
Spotřeba 0,3-0,4kg/m2 dle povrchu, ředidlo technický benzín</t>
  </si>
  <si>
    <t>119,97*0,00035 'Přepočtené koeficientem množství</t>
  </si>
  <si>
    <t>42</t>
  </si>
  <si>
    <t>711141559</t>
  </si>
  <si>
    <t>Provedení izolace proti zemní vlhkosti pásy přitavením vodorovné NAIP vč. vytažení na sokl dle PD</t>
  </si>
  <si>
    <t>1866335501</t>
  </si>
  <si>
    <t>43</t>
  </si>
  <si>
    <t>628560000</t>
  </si>
  <si>
    <t>pás asfaltovaný modifikovaný protiradonový</t>
  </si>
  <si>
    <t>-711592644</t>
  </si>
  <si>
    <t>119,97*1,15 'Přepočtené koeficientem množství</t>
  </si>
  <si>
    <t>44</t>
  </si>
  <si>
    <t>711413111</t>
  </si>
  <si>
    <t>Izolace proti vodě za studena vodorovné těsnicí hmotou</t>
  </si>
  <si>
    <t>-1540008092</t>
  </si>
  <si>
    <t>"pod dlažbu v prostorech s mokrým provozem"</t>
  </si>
  <si>
    <t>8,55+2,3+1,4</t>
  </si>
  <si>
    <t>45</t>
  </si>
  <si>
    <t>711413121</t>
  </si>
  <si>
    <t>Izolace proti vodě za studena svislé těsnicí hmotou</t>
  </si>
  <si>
    <t>-1296714390</t>
  </si>
  <si>
    <t>"pod obklady v místě sprchového koutu"</t>
  </si>
  <si>
    <t>2,05*(0,85*2)</t>
  </si>
  <si>
    <t>46</t>
  </si>
  <si>
    <t>998711202</t>
  </si>
  <si>
    <t>Přesun hmot procentní pro izolace proti vodě, vlhkosti a plynům v objektech v do 12 m</t>
  </si>
  <si>
    <t>%</t>
  </si>
  <si>
    <t>1506274621</t>
  </si>
  <si>
    <t>712</t>
  </si>
  <si>
    <t>Povlakové krytiny</t>
  </si>
  <si>
    <t>47</t>
  </si>
  <si>
    <t>712941963</t>
  </si>
  <si>
    <t>Provedení údržby průniků povlakové krytiny pásy přitavením NAIP</t>
  </si>
  <si>
    <t>-1676083656</t>
  </si>
  <si>
    <t>"oprava po osazení světlíků"</t>
  </si>
  <si>
    <t>(0,9*4)*3*0,75</t>
  </si>
  <si>
    <t>(0,78*4)*1*0,75</t>
  </si>
  <si>
    <t>48</t>
  </si>
  <si>
    <t>628522540</t>
  </si>
  <si>
    <t>pás asfaltovaný modifikovaný mineral</t>
  </si>
  <si>
    <t>929548919</t>
  </si>
  <si>
    <t>10,44*1,2 'Přepočtené koeficientem množství</t>
  </si>
  <si>
    <t>49</t>
  </si>
  <si>
    <t>998712201</t>
  </si>
  <si>
    <t>Přesun hmot procentní pro krytiny povlakové v objektech v do 6 m</t>
  </si>
  <si>
    <t>1623148993</t>
  </si>
  <si>
    <t>720</t>
  </si>
  <si>
    <t>Zdravotechnika</t>
  </si>
  <si>
    <t>50</t>
  </si>
  <si>
    <t>720-01</t>
  </si>
  <si>
    <t>Dodávka a montáž vnitřních rozvodů vody a kanalizace</t>
  </si>
  <si>
    <t>878361438</t>
  </si>
  <si>
    <t>"dle PD - úpravy stávajících rozvodů, doplněný nových rozvodů a napojení na stávající"</t>
  </si>
  <si>
    <t>51</t>
  </si>
  <si>
    <t>720-02</t>
  </si>
  <si>
    <t>Dodávka a montáž zařizovacích předmětů, neobsahuje technologii vybavení</t>
  </si>
  <si>
    <t>-321858217</t>
  </si>
  <si>
    <t>"dle PD a souhrnné technické zprávy - 1x WC personál, 2x umyvadlo + baterie, 1x výlevka"</t>
  </si>
  <si>
    <t>751</t>
  </si>
  <si>
    <t>Vzduchotechnika</t>
  </si>
  <si>
    <t>52</t>
  </si>
  <si>
    <t>751-01</t>
  </si>
  <si>
    <t>Dodávka a montáž vzduchotechniky</t>
  </si>
  <si>
    <t>187938461</t>
  </si>
  <si>
    <t>"dle PD a poznámek 2, 4, 5 - potrubí, ventilátory, koncové prvky, stavební příprava"</t>
  </si>
  <si>
    <t>761</t>
  </si>
  <si>
    <t>Konstrukce prosvětlovací</t>
  </si>
  <si>
    <t>53</t>
  </si>
  <si>
    <t>761111111</t>
  </si>
  <si>
    <t>Stěna zděná ze skleněných tvárnic 190x190x80 mm bezbarvých lesklých dezén mřížka</t>
  </si>
  <si>
    <t>-2046338294</t>
  </si>
  <si>
    <t>0,8*2,9</t>
  </si>
  <si>
    <t>54</t>
  </si>
  <si>
    <t>761990001</t>
  </si>
  <si>
    <t>Příplatek ke konstrukcím ze skleněných tvárnic za plochu do 10 m2</t>
  </si>
  <si>
    <t>451856541</t>
  </si>
  <si>
    <t>55</t>
  </si>
  <si>
    <t>998761201</t>
  </si>
  <si>
    <t>Přesun hmot procentní pro konstrukce sklobetonové v objektech v do 6 m</t>
  </si>
  <si>
    <t>567775352</t>
  </si>
  <si>
    <t>763</t>
  </si>
  <si>
    <t>Konstrukce suché výstavby</t>
  </si>
  <si>
    <t>56</t>
  </si>
  <si>
    <t>763131411</t>
  </si>
  <si>
    <t>SDK podhled desky 1xA 12,5 bez TI dvouvrstvá spodní kce profil CD+UD</t>
  </si>
  <si>
    <t>-706392573</t>
  </si>
  <si>
    <t>15,3+25,25+24,75+19+2,6</t>
  </si>
  <si>
    <t>0,9*0,9*3</t>
  </si>
  <si>
    <t>(0,9*4)*0,1*3</t>
  </si>
  <si>
    <t>57</t>
  </si>
  <si>
    <t>763131431</t>
  </si>
  <si>
    <t>SDK podhled deska 1xDF 12,5 bez TI dvouvrstvá spodní kce profil CD+UD</t>
  </si>
  <si>
    <t>-1583713468</t>
  </si>
  <si>
    <t>3,25+17,1</t>
  </si>
  <si>
    <t>58</t>
  </si>
  <si>
    <t>763131471</t>
  </si>
  <si>
    <t>SDK podhled deska 1xH2DF 12,5 bez TI dvouvrstvá spodní kce profil CD+UD</t>
  </si>
  <si>
    <t>-1289823991</t>
  </si>
  <si>
    <t>-0,78*0,78</t>
  </si>
  <si>
    <t>(0,78*4)*0,1*1</t>
  </si>
  <si>
    <t>59</t>
  </si>
  <si>
    <t>998763401</t>
  </si>
  <si>
    <t>Přesun hmot procentní pro sádrokartonové konstrukce v objektech v do 6 m</t>
  </si>
  <si>
    <t>848277371</t>
  </si>
  <si>
    <t>766</t>
  </si>
  <si>
    <t>Konstrukce truhlářské</t>
  </si>
  <si>
    <t>60</t>
  </si>
  <si>
    <t>766660001</t>
  </si>
  <si>
    <t>Montáž dveřních křídel otvíravých 1křídlových š do 0,8 m do ocelové zárubně</t>
  </si>
  <si>
    <t>1287979016</t>
  </si>
  <si>
    <t>5+1</t>
  </si>
  <si>
    <t>61</t>
  </si>
  <si>
    <t>611629300</t>
  </si>
  <si>
    <t>dveře vnitřní hladké laminované plné 1křídlé 60x197 cm - dle výběru investora</t>
  </si>
  <si>
    <t>-56873249</t>
  </si>
  <si>
    <t>62</t>
  </si>
  <si>
    <t>611629340</t>
  </si>
  <si>
    <t>dveře vnitřní hladké laminované plné 1křídlé 80x197 cm - dle výběru investora</t>
  </si>
  <si>
    <t>1616745439</t>
  </si>
  <si>
    <t>63</t>
  </si>
  <si>
    <t>766660021</t>
  </si>
  <si>
    <t>Montáž dveřních křídel otvíravých 1křídlových š do 0,8 m požárních do ocelové zárubně</t>
  </si>
  <si>
    <t>1980172373</t>
  </si>
  <si>
    <t>64</t>
  </si>
  <si>
    <t>611656160</t>
  </si>
  <si>
    <t>dveře vnitřní požárně bezpečnostní třída 2, CPL fólie, odolnost EI (EW) 30 D3, 1křídlové 80 x 197 cm - dle výběru investora</t>
  </si>
  <si>
    <t>940071977</t>
  </si>
  <si>
    <t>65</t>
  </si>
  <si>
    <t>766660717</t>
  </si>
  <si>
    <t>Montáž dveřních křídel samozavírače na ocelovou zárubeň</t>
  </si>
  <si>
    <t>-400760000</t>
  </si>
  <si>
    <t>66</t>
  </si>
  <si>
    <t>549172650</t>
  </si>
  <si>
    <t>samozavírač dveří hydraulický</t>
  </si>
  <si>
    <t>65251180</t>
  </si>
  <si>
    <t>67</t>
  </si>
  <si>
    <t>766660722</t>
  </si>
  <si>
    <t>Montáž dveřního kování</t>
  </si>
  <si>
    <t>-1834916629</t>
  </si>
  <si>
    <t>6+1</t>
  </si>
  <si>
    <t>68</t>
  </si>
  <si>
    <t>549146220</t>
  </si>
  <si>
    <t>klika včetně štítu a montážního materiálu - dle výběru investora</t>
  </si>
  <si>
    <t>-1931075444</t>
  </si>
  <si>
    <t>Poznámka k položce:
č.zboží ACE00002 cena zahrnuje kování včetně rozet a montážního materiálu</t>
  </si>
  <si>
    <t>69</t>
  </si>
  <si>
    <t>549141020</t>
  </si>
  <si>
    <t>kování bezpečnostní, knoflík-klika - dle výběru investora</t>
  </si>
  <si>
    <t>-462293646</t>
  </si>
  <si>
    <t>70</t>
  </si>
  <si>
    <t>766691914</t>
  </si>
  <si>
    <t>Vyvěšení nebo zavěšení dřevěných křídel dveří pl do 2 m2</t>
  </si>
  <si>
    <t>158219656</t>
  </si>
  <si>
    <t>71</t>
  </si>
  <si>
    <t>766695212</t>
  </si>
  <si>
    <t>Montáž truhlářských prahů dveří 1křídlových šířky do 10 cm</t>
  </si>
  <si>
    <t>-2049601439</t>
  </si>
  <si>
    <t>72</t>
  </si>
  <si>
    <t>611871560</t>
  </si>
  <si>
    <t>prah dveřní dřevěný dubový tl 2 cm dl.82 cm š 10 cm</t>
  </si>
  <si>
    <t>-1409992859</t>
  </si>
  <si>
    <t>73</t>
  </si>
  <si>
    <t>998766201</t>
  </si>
  <si>
    <t>Přesun hmot procentní pro konstrukce truhlářské v objektech v do 6 m</t>
  </si>
  <si>
    <t>-1057419476</t>
  </si>
  <si>
    <t>767</t>
  </si>
  <si>
    <t>Konstrukce zámečnické</t>
  </si>
  <si>
    <t>74</t>
  </si>
  <si>
    <t>767316310</t>
  </si>
  <si>
    <t>Montáž střešního bodového světlíku do 1 m2</t>
  </si>
  <si>
    <t>-1227940326</t>
  </si>
  <si>
    <t>75</t>
  </si>
  <si>
    <t>562453515</t>
  </si>
  <si>
    <t>světlík bodový se zaobleným zasklením 78 x 78 cm + elektricky ovládaná základna + dešťový senzor</t>
  </si>
  <si>
    <t>2054145140</t>
  </si>
  <si>
    <t>"referenční výrobek VELUX ISD 1093"</t>
  </si>
  <si>
    <t>76</t>
  </si>
  <si>
    <t>562453525</t>
  </si>
  <si>
    <t>světlík bodový se zaobleným zasklením 90 x 90 cm + elektricky ovládaná základna + dešťový senzor</t>
  </si>
  <si>
    <t>1168142639</t>
  </si>
  <si>
    <t>77</t>
  </si>
  <si>
    <t>998767201</t>
  </si>
  <si>
    <t>Přesun hmot procentní pro zámečnické konstrukce v objektech v do 6 m</t>
  </si>
  <si>
    <t>915966237</t>
  </si>
  <si>
    <t>771</t>
  </si>
  <si>
    <t>Podlahy z dlaždic</t>
  </si>
  <si>
    <t>78</t>
  </si>
  <si>
    <t>771474112</t>
  </si>
  <si>
    <t>Montáž soklíků z dlaždic keramických rovných flexibilní lepidlo v do 90 mm</t>
  </si>
  <si>
    <t>1047838081</t>
  </si>
  <si>
    <t>2,7*2+1,2*2+5,95+5,75+3,65+2,4+0,4*2</t>
  </si>
  <si>
    <t>-0,9*4</t>
  </si>
  <si>
    <t>-1,5</t>
  </si>
  <si>
    <t>79</t>
  </si>
  <si>
    <t>771571810</t>
  </si>
  <si>
    <t>Demontáž podlah z dlaždic keramických kladených do malty</t>
  </si>
  <si>
    <t>1745747915</t>
  </si>
  <si>
    <t>81,28+3,37+2,61+7,17+9,07</t>
  </si>
  <si>
    <t>80</t>
  </si>
  <si>
    <t>771574116</t>
  </si>
  <si>
    <t>Montáž podlah keramických režných hladkých lepených flexibilním lepidlem do 25 ks/m2</t>
  </si>
  <si>
    <t>1483191452</t>
  </si>
  <si>
    <t>8,55+3,25+2,3+1,4+17,1</t>
  </si>
  <si>
    <t>81</t>
  </si>
  <si>
    <t>597611360</t>
  </si>
  <si>
    <t>dlaždice keramické - dle výběru investora</t>
  </si>
  <si>
    <t>478378305</t>
  </si>
  <si>
    <t>"dlažba" 32,6</t>
  </si>
  <si>
    <t>"sokl" 21,25*0,09</t>
  </si>
  <si>
    <t>34,513*1,1 'Přepočtené koeficientem množství</t>
  </si>
  <si>
    <t>82</t>
  </si>
  <si>
    <t>771579191</t>
  </si>
  <si>
    <t>Příplatek k montáž podlah keramických za plochu do 5 m2</t>
  </si>
  <si>
    <t>-640358246</t>
  </si>
  <si>
    <t>3,25+2,3+1,4</t>
  </si>
  <si>
    <t>83</t>
  </si>
  <si>
    <t>771591111</t>
  </si>
  <si>
    <t>Podlahy penetrace podkladu</t>
  </si>
  <si>
    <t>1989139342</t>
  </si>
  <si>
    <t>84</t>
  </si>
  <si>
    <t>771591115</t>
  </si>
  <si>
    <t>Podlahy spárování silikonem</t>
  </si>
  <si>
    <t>-842753780</t>
  </si>
  <si>
    <t>"koutová spára mezi dlažbou a obkladem"</t>
  </si>
  <si>
    <t>3,45+2,9+2,7+2,76+1,7+1,2+1,65+0,9*2+1,4+1,5+1,73</t>
  </si>
  <si>
    <t>-0,9*2</t>
  </si>
  <si>
    <t>85</t>
  </si>
  <si>
    <t>998771201</t>
  </si>
  <si>
    <t>Přesun hmot procentní pro podlahy z dlaždic v objektech v do 6 m</t>
  </si>
  <si>
    <t>-743137942</t>
  </si>
  <si>
    <t>776</t>
  </si>
  <si>
    <t>Podlahy povlakové</t>
  </si>
  <si>
    <t>86</t>
  </si>
  <si>
    <t>776111111</t>
  </si>
  <si>
    <t>Broušení anhydritového podkladu povlakových podlah</t>
  </si>
  <si>
    <t>1472213076</t>
  </si>
  <si>
    <t>87</t>
  </si>
  <si>
    <t>776111311</t>
  </si>
  <si>
    <t>Vysátí podkladu povlakových podlah</t>
  </si>
  <si>
    <t>-106324658</t>
  </si>
  <si>
    <t>88</t>
  </si>
  <si>
    <t>776121111</t>
  </si>
  <si>
    <t>Vodou ředitelná penetrace savého podkladu povlakových podlah ředěná v poměru 1:3</t>
  </si>
  <si>
    <t>552831864</t>
  </si>
  <si>
    <t>89</t>
  </si>
  <si>
    <t>776221111</t>
  </si>
  <si>
    <t>Lepení pásů z PVC standardním lepidlem</t>
  </si>
  <si>
    <t>490458260</t>
  </si>
  <si>
    <t>90</t>
  </si>
  <si>
    <t>284110110</t>
  </si>
  <si>
    <t>PVC heterogen.zátěž. akustické antibakter. - dle výběru investora</t>
  </si>
  <si>
    <t>-788930384</t>
  </si>
  <si>
    <t>Poznámka k položce:
nášlapná vrstva 0,70 mm, R 10, zátěž 34/43,  otlak do 0,06 mm, útlum 15 dB, hořlavost Bfl S1</t>
  </si>
  <si>
    <t>86,9*1,1 'Přepočtené koeficientem množství</t>
  </si>
  <si>
    <t>91</t>
  </si>
  <si>
    <t>776223111</t>
  </si>
  <si>
    <t>Spoj povlakových podlahovin z PVC svařováním za tepla</t>
  </si>
  <si>
    <t>1951003151</t>
  </si>
  <si>
    <t>86,9/2</t>
  </si>
  <si>
    <t>92</t>
  </si>
  <si>
    <t>776421112</t>
  </si>
  <si>
    <t>Montáž obvodových lišt lepením vč. dodávky lišty</t>
  </si>
  <si>
    <t>-1133244023</t>
  </si>
  <si>
    <t>5,1*2+3*2+3,8*2+14,3*2-4+0,3+0,5+3,97+2,75+5,93+0,8+1+2,43+2,17+1,2+1,23</t>
  </si>
  <si>
    <t>-0,9*5</t>
  </si>
  <si>
    <t>93</t>
  </si>
  <si>
    <t>776421311</t>
  </si>
  <si>
    <t>Montáž přechodových samolepících lišt</t>
  </si>
  <si>
    <t>120513371</t>
  </si>
  <si>
    <t>0,8*6</t>
  </si>
  <si>
    <t>0,6*1</t>
  </si>
  <si>
    <t>94</t>
  </si>
  <si>
    <t>553431100</t>
  </si>
  <si>
    <t>hliníkový přechodový - dle výběru investora</t>
  </si>
  <si>
    <t>-49831425</t>
  </si>
  <si>
    <t>5,4*1,02 'Přepočtené koeficientem množství</t>
  </si>
  <si>
    <t>95</t>
  </si>
  <si>
    <t>998776201</t>
  </si>
  <si>
    <t>Přesun hmot procentní pro podlahy povlakové v objektech v do 6 m</t>
  </si>
  <si>
    <t>450844776</t>
  </si>
  <si>
    <t>781</t>
  </si>
  <si>
    <t>Dokončovací práce - obklady</t>
  </si>
  <si>
    <t>96</t>
  </si>
  <si>
    <t>781474115</t>
  </si>
  <si>
    <t>Montáž obkladů vnitřních keramických hladkých do 25 ks/m2 lepených flexibilním lepidlem</t>
  </si>
  <si>
    <t>1582427856</t>
  </si>
  <si>
    <t>1,5*(1+0,6*3+1,2+1,5)</t>
  </si>
  <si>
    <t>2,05*(3,45+2,9+2,7+2,76+1,7+1,2+1,725+1,49+0,9*2+1,65+1,5-0,6*2-0,8*2)</t>
  </si>
  <si>
    <t>97</t>
  </si>
  <si>
    <t>597610280</t>
  </si>
  <si>
    <t>obkládačky keramické - dle výběru investora</t>
  </si>
  <si>
    <t>959138982</t>
  </si>
  <si>
    <t>49,404*1,1 'Přepočtené koeficientem množství</t>
  </si>
  <si>
    <t>98</t>
  </si>
  <si>
    <t>781479191</t>
  </si>
  <si>
    <t>Příplatek k montáži obkladů vnitřních keramických hladkých za plochu do 10 m2</t>
  </si>
  <si>
    <t>72517897</t>
  </si>
  <si>
    <t>99</t>
  </si>
  <si>
    <t>781495111</t>
  </si>
  <si>
    <t>Penetrace podkladu vnitřních obkladů</t>
  </si>
  <si>
    <t>702325394</t>
  </si>
  <si>
    <t>100</t>
  </si>
  <si>
    <t>781495115</t>
  </si>
  <si>
    <t>Spárování vnitřních obkladů silikonem</t>
  </si>
  <si>
    <t>-1738938474</t>
  </si>
  <si>
    <t>"koutová spára"</t>
  </si>
  <si>
    <t>1,5*3</t>
  </si>
  <si>
    <t>2,05*12</t>
  </si>
  <si>
    <t>101</t>
  </si>
  <si>
    <t>998781201</t>
  </si>
  <si>
    <t>Přesun hmot procentní pro obklady keramické v objektech v do 6 m</t>
  </si>
  <si>
    <t>262477015</t>
  </si>
  <si>
    <t>783</t>
  </si>
  <si>
    <t>Dokončovací práce - nátěry</t>
  </si>
  <si>
    <t>102</t>
  </si>
  <si>
    <t>783-01</t>
  </si>
  <si>
    <t>Nátěr ocelové dveřní zárubně - základní + krycí</t>
  </si>
  <si>
    <t>1459532072</t>
  </si>
  <si>
    <t>103</t>
  </si>
  <si>
    <t>783-02</t>
  </si>
  <si>
    <t>Nátěr stávajících otopných těles a potrubí - obroušení, podkladní + krycí nátěr</t>
  </si>
  <si>
    <t>1826882946</t>
  </si>
  <si>
    <t>784</t>
  </si>
  <si>
    <t>Dokončovací práce - malby a tapety</t>
  </si>
  <si>
    <t>104</t>
  </si>
  <si>
    <t>784121001</t>
  </si>
  <si>
    <t>Oškrabání malby v mísnostech výšky do 3,80 m</t>
  </si>
  <si>
    <t>1516023328</t>
  </si>
  <si>
    <t>-0,9*2,05*7</t>
  </si>
  <si>
    <t>"stropy"</t>
  </si>
  <si>
    <t>105</t>
  </si>
  <si>
    <t>784171101</t>
  </si>
  <si>
    <t>Zakrytí vnitřních podlah včetně pozdějšího odkrytí</t>
  </si>
  <si>
    <t>-1527313962</t>
  </si>
  <si>
    <t>106</t>
  </si>
  <si>
    <t>581248440</t>
  </si>
  <si>
    <t>fólie pro malířské potřeby zakrývací, 25µ, 4 x 5 m</t>
  </si>
  <si>
    <t>-32455682</t>
  </si>
  <si>
    <t>119,5*1,05 'Přepočtené koeficientem množství</t>
  </si>
  <si>
    <t>107</t>
  </si>
  <si>
    <t>784171111</t>
  </si>
  <si>
    <t>Zakrytí vnitřních ploch oken a dveří v místnostech výšky do 3,80 m</t>
  </si>
  <si>
    <t>-1731183159</t>
  </si>
  <si>
    <t>108</t>
  </si>
  <si>
    <t>228395815</t>
  </si>
  <si>
    <t>15,2*1,05 'Přepočtené koeficientem množství</t>
  </si>
  <si>
    <t>109</t>
  </si>
  <si>
    <t>784181101</t>
  </si>
  <si>
    <t>Základní akrylátová jednonásobná penetrace podkladu v místnostech výšky do 3,80m</t>
  </si>
  <si>
    <t>1218621932</t>
  </si>
  <si>
    <t>"strop"</t>
  </si>
  <si>
    <t>-0,9*0,9*3</t>
  </si>
  <si>
    <t>"stěny"</t>
  </si>
  <si>
    <t>2,85*(5,1*2+3*2+3,8*2+14,3*2+0,3+0,5-4)</t>
  </si>
  <si>
    <t>2,6*(1,8+3,7+2,45+5,93+2,43+2,17+1,2+1,23+2,7*3+3,45+2,9+2,76+1,2*3+1,7+1,73+1,49+0,9*2+1,65+1,5)</t>
  </si>
  <si>
    <t>3,3*(3,65+5,95+5,75+2,4)</t>
  </si>
  <si>
    <t>"odpočet ploch s obkladem"</t>
  </si>
  <si>
    <t>-1,5*(1+0,6*3+1,2+1,5)</t>
  </si>
  <si>
    <t>-2,05*(3,45+2,9+2,7+2,76+1,7+1,2+1,725+1,49+0,9*2+1,65+1,5-0,6*2-0,8*2)</t>
  </si>
  <si>
    <t>110</t>
  </si>
  <si>
    <t>784211101</t>
  </si>
  <si>
    <t>Dvojnásobné bílé malby ze směsí za mokra výborně otěruvzdorných v místnostech výšky do 3,80 m</t>
  </si>
  <si>
    <t>-483222661</t>
  </si>
  <si>
    <t>Práce a dodávky M</t>
  </si>
  <si>
    <t>21-M</t>
  </si>
  <si>
    <t>Elektromontáže</t>
  </si>
  <si>
    <t>111</t>
  </si>
  <si>
    <t>21-01</t>
  </si>
  <si>
    <t>Dodávka a montáž silnoproudých elektroinstalací</t>
  </si>
  <si>
    <t>-330640445</t>
  </si>
  <si>
    <t>"dle PD - úprava stávajících rozvodů a rozvaděče, doplnění nových rozvodů, nové koncové prvky, svítidla, bojler"</t>
  </si>
  <si>
    <t>OST</t>
  </si>
  <si>
    <t>Ostatní - dodávka a montáž technologie vybavení - dle PD</t>
  </si>
  <si>
    <t>112</t>
  </si>
  <si>
    <t>T</t>
  </si>
  <si>
    <t>Dětské umyvadlo s mísící baterií</t>
  </si>
  <si>
    <t>512</t>
  </si>
  <si>
    <t>-784704957</t>
  </si>
  <si>
    <t>113</t>
  </si>
  <si>
    <t>U1, U2</t>
  </si>
  <si>
    <t>Dětská kombi WC mísa s plochým splachováním</t>
  </si>
  <si>
    <t>-1451715756</t>
  </si>
  <si>
    <t>114</t>
  </si>
  <si>
    <t>V</t>
  </si>
  <si>
    <t>Sprchový kout rohový s vaničkou 800/800 mm, s mísící baterií se sprchou</t>
  </si>
  <si>
    <t>-1617560727</t>
  </si>
  <si>
    <t>115</t>
  </si>
  <si>
    <t>V1</t>
  </si>
  <si>
    <t>Keramická výlevka</t>
  </si>
  <si>
    <t>-1343280025</t>
  </si>
  <si>
    <t>2 -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</si>
  <si>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</si>
  <si>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</si>
  <si>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</si>
  <si>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</si>
  <si>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</si>
  <si>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</si>
  <si>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</si>
  <si>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011514000</t>
  </si>
  <si>
    <t>Stavebně-statický průzkum</t>
  </si>
  <si>
    <t>…</t>
  </si>
  <si>
    <t>1024</t>
  </si>
  <si>
    <t>-1400732244</t>
  </si>
  <si>
    <t>013254000</t>
  </si>
  <si>
    <t>Dokumentace skutečného provedení stavby</t>
  </si>
  <si>
    <t>-252502800</t>
  </si>
  <si>
    <t>VRN3</t>
  </si>
  <si>
    <t>Zařízení staveniště</t>
  </si>
  <si>
    <t>030001000</t>
  </si>
  <si>
    <t>Zařízení staveniště - zřízení, provoz a odstranění</t>
  </si>
  <si>
    <t>-252274239</t>
  </si>
  <si>
    <t>VRN4</t>
  </si>
  <si>
    <t>Inženýrská činnost</t>
  </si>
  <si>
    <t>045002000</t>
  </si>
  <si>
    <t>Kompletační a koordinační činnost</t>
  </si>
  <si>
    <t>1050956753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</si>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</sst>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sz val="8"/>
      <color rgb="FF80008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NumberFormat="0" applyProtection="0" borderId="0" fillId="0" fontId="49" numFmtId="0"/>
  </cellStyleXfs>
  <cellXfs count="411">
    <xf borderId="0" fillId="0" fontId="0" numFmtId="0" xfId="0"/>
    <xf applyAlignment="1" applyFont="1" borderId="0" fillId="0" fontId="0" numFmtId="0" xfId="0">
      <alignment vertical="center"/>
    </xf>
    <xf applyAlignment="1" applyFont="1" borderId="0" fillId="0" fontId="1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3" numFmtId="0" xfId="0">
      <alignment vertical="center"/>
    </xf>
    <xf applyAlignment="1" applyFont="1" borderId="0" fillId="0" fontId="4" numFmtId="0" xfId="0">
      <alignment vertical="center"/>
    </xf>
    <xf applyAlignment="1" applyFont="1" borderId="0" fillId="0" fontId="0" numFmtId="0" xfId="0">
      <alignment vertical="center" wrapText="1"/>
    </xf>
    <xf applyAlignment="1" applyFont="1" borderId="0" fillId="0" fontId="5" numFmtId="0" xfId="0">
      <alignment vertical="center"/>
    </xf>
    <xf applyAlignment="1" applyFont="1" borderId="0" fillId="0" fontId="6" numFmtId="0" xfId="0">
      <alignment vertical="center"/>
    </xf>
    <xf applyAlignment="1" applyFont="1" borderId="0" fillId="0" fontId="0" numFmtId="0" xfId="0">
      <alignment horizontal="center" vertical="center" wrapText="1"/>
    </xf>
    <xf applyAlignment="1" applyFont="1" borderId="0" fillId="0" fontId="7" numFmtId="0" xfId="0"/>
    <xf applyAlignment="1" applyFont="1" borderId="0" fillId="0" fontId="8" numFmtId="0" xfId="0">
      <alignment vertical="center"/>
    </xf>
    <xf applyAlignment="1" applyFont="1" borderId="0" fillId="0" fontId="9" numFmtId="0" xfId="0">
      <alignment vertical="center"/>
    </xf>
    <xf applyAlignment="1" applyFont="1" borderId="0" fillId="0" fontId="10" numFmtId="0" xfId="0">
      <alignment vertical="center"/>
    </xf>
    <xf applyAlignment="1" applyFont="1" borderId="0" fillId="0" fontId="11" numFmtId="0" xfId="0">
      <alignment vertical="center"/>
    </xf>
    <xf applyAlignment="1" applyProtection="1" borderId="0" fillId="0" fontId="0" numFmtId="0" xfId="0">
      <alignment horizontal="center" vertical="center"/>
      <protection locked="0"/>
    </xf>
    <xf applyAlignment="1" applyFill="1" applyFont="1" applyProtection="1" borderId="0" fillId="3" fontId="13" numFmtId="0" xfId="0">
      <alignment horizontal="left" vertical="center"/>
    </xf>
    <xf applyAlignment="1" applyFill="1" applyFont="1" applyProtection="1" borderId="0" fillId="3" fontId="14" numFmtId="0" xfId="0">
      <alignment vertical="center"/>
    </xf>
    <xf applyAlignment="1" applyFill="1" applyFont="1" applyProtection="1" borderId="0" fillId="3" fontId="15" numFmtId="0" xfId="0">
      <alignment horizontal="left" vertical="center"/>
    </xf>
    <xf applyAlignment="1" applyFill="1" applyFont="1" applyProtection="1" borderId="0" fillId="3" fontId="16" numFmtId="0" xfId="1">
      <alignment vertical="center"/>
    </xf>
    <xf applyFill="1" borderId="0" fillId="3" fontId="49" numFmtId="0" xfId="1"/>
    <xf applyFill="1" borderId="0" fillId="3" fontId="0" numFmtId="0" xfId="0"/>
    <xf applyAlignment="1" applyFill="1" applyFont="1" borderId="0" fillId="3" fontId="13" numFmtId="0" xfId="0">
      <alignment horizontal="left" vertical="center"/>
    </xf>
    <xf applyAlignment="1" applyFont="1" borderId="0" fillId="0" fontId="13" numFmtId="0" xfId="0">
      <alignment horizontal="left" vertical="center"/>
    </xf>
    <xf applyAlignment="1" applyFont="1" borderId="0" fillId="0" fontId="0" numFmtId="0" xfId="0">
      <alignment horizontal="left" vertical="center"/>
    </xf>
    <xf applyBorder="1" applyProtection="1" borderId="2" fillId="0" fontId="0" numFmtId="0" xfId="0"/>
    <xf applyBorder="1" applyProtection="1" borderId="3" fillId="0" fontId="0" numFmtId="0" xfId="0"/>
    <xf applyBorder="1" applyProtection="1" borderId="4" fillId="0" fontId="0" numFmtId="0" xfId="0"/>
    <xf applyBorder="1" applyProtection="1" borderId="5" fillId="0" fontId="0" numFmtId="0" xfId="0"/>
    <xf applyBorder="1" applyProtection="1" borderId="0" fillId="0" fontId="0" numFmtId="0" xfId="0"/>
    <xf applyAlignment="1" applyBorder="1" applyFont="1" applyProtection="1" borderId="0" fillId="0" fontId="17" numFmtId="0" xfId="0">
      <alignment horizontal="left" vertical="center"/>
    </xf>
    <xf applyBorder="1" applyProtection="1" borderId="6" fillId="0" fontId="0" numFmtId="0" xfId="0"/>
    <xf applyAlignment="1" applyFont="1" borderId="0" fillId="0" fontId="18" numFmtId="0" xfId="0">
      <alignment horizontal="left" vertical="center"/>
    </xf>
    <xf applyAlignment="1" applyFont="1" borderId="0" fillId="0" fontId="19" numFmtId="0" xfId="0">
      <alignment horizontal="left" vertical="center"/>
    </xf>
    <xf applyAlignment="1" applyBorder="1" applyFont="1" applyProtection="1" borderId="0" fillId="0" fontId="20" numFmtId="0" xfId="0">
      <alignment horizontal="left" vertical="top"/>
    </xf>
    <xf applyAlignment="1" applyBorder="1" applyFont="1" applyProtection="1" borderId="0" fillId="0" fontId="2" numFmtId="0" xfId="0">
      <alignment horizontal="left" vertical="center"/>
    </xf>
    <xf applyAlignment="1" applyBorder="1" applyFont="1" applyProtection="1" borderId="0" fillId="0" fontId="3" numFmtId="0" xfId="0">
      <alignment horizontal="left" vertical="top"/>
    </xf>
    <xf applyAlignment="1" applyBorder="1" applyFont="1" applyProtection="1" borderId="0" fillId="0" fontId="20" numFmtId="0" xfId="0">
      <alignment horizontal="left" vertical="center"/>
    </xf>
    <xf applyAlignment="1" applyBorder="1" applyFill="1" applyFont="1" applyProtection="1" borderId="0" fillId="4" fontId="2" numFmtId="0" xfId="0">
      <alignment horizontal="left" vertical="center"/>
      <protection locked="0"/>
    </xf>
    <xf applyAlignment="1" applyBorder="1" applyFill="1" applyFont="1" applyNumberFormat="1" applyProtection="1" borderId="0" fillId="4" fontId="2" numFmtId="49" xfId="0">
      <alignment horizontal="left" vertical="center"/>
      <protection locked="0"/>
    </xf>
    <xf applyBorder="1" applyProtection="1" borderId="7" fillId="0" fontId="0" numFmtId="0" xfId="0"/>
    <xf applyAlignment="1" applyBorder="1" applyFont="1" applyProtection="1" borderId="5" fillId="0" fontId="0" numFmtId="0" xfId="0">
      <alignment vertical="center"/>
    </xf>
    <xf applyAlignment="1" applyBorder="1" applyFont="1" applyProtection="1" borderId="0" fillId="0" fontId="0" numFmtId="0" xfId="0">
      <alignment vertical="center"/>
    </xf>
    <xf applyAlignment="1" applyBorder="1" applyFont="1" applyProtection="1" borderId="8" fillId="0" fontId="22" numFmtId="0" xfId="0">
      <alignment horizontal="left" vertical="center"/>
    </xf>
    <xf applyAlignment="1" applyBorder="1" applyFont="1" applyProtection="1" borderId="8" fillId="0" fontId="0" numFmtId="0" xfId="0">
      <alignment vertical="center"/>
    </xf>
    <xf applyAlignment="1" applyBorder="1" applyFont="1" applyProtection="1" borderId="6" fillId="0" fontId="0" numFmtId="0" xfId="0">
      <alignment vertical="center"/>
    </xf>
    <xf applyAlignment="1" applyBorder="1" applyFont="1" applyProtection="1" borderId="0" fillId="0" fontId="1" numFmtId="0" xfId="0">
      <alignment horizontal="right" vertical="center"/>
    </xf>
    <xf applyAlignment="1" applyBorder="1" applyFont="1" applyProtection="1" borderId="5" fillId="0" fontId="1" numFmtId="0" xfId="0">
      <alignment vertical="center"/>
    </xf>
    <xf applyAlignment="1" applyBorder="1" applyFont="1" applyProtection="1" borderId="0" fillId="0" fontId="1" numFmtId="0" xfId="0">
      <alignment vertical="center"/>
    </xf>
    <xf applyAlignment="1" applyBorder="1" applyFont="1" applyProtection="1" borderId="0" fillId="0" fontId="1" numFmtId="0" xfId="0">
      <alignment horizontal="left" vertical="center"/>
    </xf>
    <xf applyAlignment="1" applyBorder="1" applyFont="1" applyProtection="1" borderId="6" fillId="0" fontId="1" numFmtId="0" xfId="0">
      <alignment vertical="center"/>
    </xf>
    <xf applyAlignment="1" applyBorder="1" applyFill="1" applyFont="1" applyProtection="1" borderId="0" fillId="5" fontId="0" numFmtId="0" xfId="0">
      <alignment vertical="center"/>
    </xf>
    <xf applyAlignment="1" applyBorder="1" applyFill="1" applyFont="1" applyProtection="1" borderId="9" fillId="5" fontId="3" numFmtId="0" xfId="0">
      <alignment horizontal="left" vertical="center"/>
    </xf>
    <xf applyAlignment="1" applyBorder="1" applyFill="1" applyFont="1" applyProtection="1" borderId="10" fillId="5" fontId="0" numFmtId="0" xfId="0">
      <alignment vertical="center"/>
    </xf>
    <xf applyAlignment="1" applyBorder="1" applyFill="1" applyFont="1" applyProtection="1" borderId="10" fillId="5" fontId="3" numFmtId="0" xfId="0">
      <alignment horizontal="center" vertical="center"/>
    </xf>
    <xf applyAlignment="1" applyBorder="1" applyFill="1" applyFont="1" applyProtection="1" borderId="6" fillId="5" fontId="0" numFmtId="0" xfId="0">
      <alignment vertical="center"/>
    </xf>
    <xf applyAlignment="1" applyBorder="1" applyFont="1" applyProtection="1" borderId="12" fillId="0" fontId="0" numFmtId="0" xfId="0">
      <alignment vertical="center"/>
    </xf>
    <xf applyAlignment="1" applyBorder="1" applyFont="1" applyProtection="1" borderId="13" fillId="0" fontId="0" numFmtId="0" xfId="0">
      <alignment vertical="center"/>
    </xf>
    <xf applyAlignment="1" applyBorder="1" applyFont="1" applyProtection="1" borderId="14" fillId="0" fontId="0" numFmtId="0" xfId="0">
      <alignment vertical="center"/>
    </xf>
    <xf applyAlignment="1" applyBorder="1" applyFont="1" applyProtection="1" borderId="2" fillId="0" fontId="0" numFmtId="0" xfId="0">
      <alignment vertical="center"/>
    </xf>
    <xf applyAlignment="1" applyBorder="1" applyFont="1" applyProtection="1" borderId="3" fillId="0" fontId="0" numFmtId="0" xfId="0">
      <alignment vertical="center"/>
    </xf>
    <xf applyAlignment="1" applyBorder="1" applyFont="1" borderId="5" fillId="0" fontId="0" numFmtId="0" xfId="0">
      <alignment vertical="center"/>
    </xf>
    <xf applyAlignment="1" applyFont="1" applyProtection="1" borderId="0" fillId="0" fontId="17" numFmtId="0" xfId="0">
      <alignment horizontal="left" vertical="center"/>
    </xf>
    <xf applyAlignment="1" applyFont="1" applyProtection="1" borderId="0" fillId="0" fontId="0" numFmtId="0" xfId="0">
      <alignment vertical="center"/>
    </xf>
    <xf applyAlignment="1" applyBorder="1" applyFont="1" applyProtection="1" borderId="5" fillId="0" fontId="2" numFmtId="0" xfId="0">
      <alignment vertical="center"/>
    </xf>
    <xf applyAlignment="1" applyFont="1" applyProtection="1" borderId="0" fillId="0" fontId="20" numFmtId="0" xfId="0">
      <alignment horizontal="left" vertical="center"/>
    </xf>
    <xf applyAlignment="1" applyFont="1" applyProtection="1" borderId="0" fillId="0" fontId="2" numFmtId="0" xfId="0">
      <alignment vertical="center"/>
    </xf>
    <xf applyAlignment="1" applyBorder="1" applyFont="1" borderId="5" fillId="0" fontId="2" numFmtId="0" xfId="0">
      <alignment vertical="center"/>
    </xf>
    <xf applyAlignment="1" applyBorder="1" applyFont="1" applyProtection="1" borderId="5" fillId="0" fontId="3" numFmtId="0" xfId="0">
      <alignment vertical="center"/>
    </xf>
    <xf applyAlignment="1" applyFont="1" applyProtection="1" borderId="0" fillId="0" fontId="3" numFmtId="0" xfId="0">
      <alignment horizontal="left" vertical="center"/>
    </xf>
    <xf applyAlignment="1" applyFont="1" applyProtection="1" borderId="0" fillId="0" fontId="3" numFmtId="0" xfId="0">
      <alignment vertical="center"/>
    </xf>
    <xf applyAlignment="1" applyBorder="1" applyFont="1" borderId="5" fillId="0" fontId="3" numFmtId="0" xfId="0">
      <alignment vertical="center"/>
    </xf>
    <xf applyAlignment="1" applyFont="1" applyProtection="1" borderId="0" fillId="0" fontId="23" numFmtId="0" xfId="0">
      <alignment vertical="center"/>
    </xf>
    <xf applyAlignment="1" applyFont="1" applyNumberFormat="1" applyProtection="1" borderId="0" fillId="0" fontId="2" numFmtId="165" xfId="0">
      <alignment horizontal="left" vertical="center"/>
    </xf>
    <xf applyAlignment="1" applyBorder="1" applyFont="1" borderId="16" fillId="0" fontId="0" numFmtId="0" xfId="0">
      <alignment vertical="center"/>
    </xf>
    <xf applyAlignment="1" applyBorder="1" applyFont="1" borderId="17" fillId="0" fontId="0" numFmtId="0" xfId="0">
      <alignment vertical="center"/>
    </xf>
    <xf applyAlignment="1" applyBorder="1" applyFont="1" borderId="0" fillId="0" fontId="0" numFmtId="0" xfId="0">
      <alignment vertical="center"/>
    </xf>
    <xf applyAlignment="1" applyBorder="1" applyFont="1" borderId="19" fillId="0" fontId="0" numFmtId="0" xfId="0">
      <alignment vertical="center"/>
    </xf>
    <xf applyAlignment="1" applyBorder="1" applyFont="1" applyProtection="1" borderId="19" fillId="0" fontId="0" numFmtId="0" xfId="0">
      <alignment vertical="center"/>
    </xf>
    <xf applyAlignment="1" applyBorder="1" applyFill="1" applyFont="1" applyProtection="1" borderId="10" fillId="6" fontId="0" numFmtId="0" xfId="0">
      <alignment vertical="center"/>
    </xf>
    <xf applyAlignment="1" applyBorder="1" applyFill="1" applyFont="1" applyProtection="1" borderId="11" fillId="6" fontId="2" numFmtId="0" xfId="0">
      <alignment horizontal="center" vertical="center"/>
    </xf>
    <xf applyAlignment="1" applyBorder="1" applyFont="1" applyProtection="1" borderId="20" fillId="0" fontId="20" numFmtId="0" xfId="0">
      <alignment horizontal="center" vertical="center" wrapText="1"/>
    </xf>
    <xf applyAlignment="1" applyBorder="1" applyFont="1" applyProtection="1" borderId="21" fillId="0" fontId="20" numFmtId="0" xfId="0">
      <alignment horizontal="center" vertical="center" wrapText="1"/>
    </xf>
    <xf applyAlignment="1" applyBorder="1" applyFont="1" applyProtection="1" borderId="22" fillId="0" fontId="20" numFmtId="0" xfId="0">
      <alignment horizontal="center" vertical="center" wrapText="1"/>
    </xf>
    <xf applyAlignment="1" applyBorder="1" applyFont="1" applyProtection="1" borderId="15" fillId="0" fontId="0" numFmtId="0" xfId="0">
      <alignment vertical="center"/>
    </xf>
    <xf applyAlignment="1" applyBorder="1" applyFont="1" applyProtection="1" borderId="16" fillId="0" fontId="0" numFmtId="0" xfId="0">
      <alignment vertical="center"/>
    </xf>
    <xf applyAlignment="1" applyBorder="1" applyFont="1" applyProtection="1" borderId="17" fillId="0" fontId="0" numFmtId="0" xfId="0">
      <alignment vertical="center"/>
    </xf>
    <xf applyAlignment="1" applyFont="1" applyProtection="1" borderId="0" fillId="0" fontId="25" numFmtId="0" xfId="0">
      <alignment horizontal="left" vertical="center"/>
    </xf>
    <xf applyAlignment="1" applyFont="1" applyProtection="1" borderId="0" fillId="0" fontId="25" numFmtId="0" xfId="0">
      <alignment vertical="center"/>
    </xf>
    <xf applyAlignment="1" applyFont="1" applyProtection="1" borderId="0" fillId="0" fontId="3" numFmtId="0" xfId="0">
      <alignment horizontal="center" vertical="center"/>
    </xf>
    <xf applyAlignment="1" applyBorder="1" applyFont="1" applyNumberFormat="1" applyProtection="1" borderId="18" fillId="0" fontId="24" numFmtId="4" xfId="0">
      <alignment vertical="center"/>
    </xf>
    <xf applyAlignment="1" applyBorder="1" applyFont="1" applyNumberFormat="1" applyProtection="1" borderId="0" fillId="0" fontId="24" numFmtId="4" xfId="0">
      <alignment vertical="center"/>
    </xf>
    <xf applyAlignment="1" applyBorder="1" applyFont="1" applyNumberFormat="1" applyProtection="1" borderId="0" fillId="0" fontId="24" numFmtId="166" xfId="0">
      <alignment vertical="center"/>
    </xf>
    <xf applyAlignment="1" applyBorder="1" applyFont="1" applyNumberFormat="1" applyProtection="1" borderId="19" fillId="0" fontId="24" numFmtId="4" xfId="0">
      <alignment vertical="center"/>
    </xf>
    <xf applyAlignment="1" applyFont="1" borderId="0" fillId="0" fontId="3" numFmtId="0" xfId="0">
      <alignment horizontal="left" vertical="center"/>
    </xf>
    <xf applyAlignment="1" applyFont="1" borderId="0" fillId="0" fontId="26" numFmtId="0" xfId="0">
      <alignment horizontal="left" vertical="center"/>
    </xf>
    <xf applyAlignment="1" applyFont="1" borderId="0" fillId="0" fontId="27" numFmtId="0" xfId="1">
      <alignment horizontal="center" vertical="center"/>
    </xf>
    <xf applyAlignment="1" applyBorder="1" applyFont="1" applyProtection="1" borderId="5" fillId="0" fontId="4" numFmtId="0" xfId="0">
      <alignment vertical="center"/>
    </xf>
    <xf applyAlignment="1" applyFont="1" applyProtection="1" borderId="0" fillId="0" fontId="28" numFmtId="0" xfId="0">
      <alignment vertical="center"/>
    </xf>
    <xf applyAlignment="1" applyFont="1" applyProtection="1" borderId="0" fillId="0" fontId="29" numFmtId="0" xfId="0">
      <alignment vertical="center"/>
    </xf>
    <xf applyAlignment="1" applyFont="1" applyProtection="1" borderId="0" fillId="0" fontId="30" numFmtId="0" xfId="0">
      <alignment horizontal="center" vertical="center"/>
    </xf>
    <xf applyAlignment="1" applyBorder="1" applyFont="1" borderId="5" fillId="0" fontId="4" numFmtId="0" xfId="0">
      <alignment vertical="center"/>
    </xf>
    <xf applyAlignment="1" applyBorder="1" applyFont="1" applyNumberFormat="1" applyProtection="1" borderId="18" fillId="0" fontId="31" numFmtId="4" xfId="0">
      <alignment vertical="center"/>
    </xf>
    <xf applyAlignment="1" applyBorder="1" applyFont="1" applyNumberFormat="1" applyProtection="1" borderId="0" fillId="0" fontId="31" numFmtId="4" xfId="0">
      <alignment vertical="center"/>
    </xf>
    <xf applyAlignment="1" applyBorder="1" applyFont="1" applyNumberFormat="1" applyProtection="1" borderId="0" fillId="0" fontId="31" numFmtId="166" xfId="0">
      <alignment vertical="center"/>
    </xf>
    <xf applyAlignment="1" applyBorder="1" applyFont="1" applyNumberFormat="1" applyProtection="1" borderId="19" fillId="0" fontId="31" numFmtId="4" xfId="0">
      <alignment vertical="center"/>
    </xf>
    <xf applyAlignment="1" applyFont="1" borderId="0" fillId="0" fontId="4" numFmtId="0" xfId="0">
      <alignment horizontal="left" vertical="center"/>
    </xf>
    <xf applyAlignment="1" applyBorder="1" applyFont="1" applyNumberFormat="1" applyProtection="1" borderId="23" fillId="0" fontId="31" numFmtId="4" xfId="0">
      <alignment vertical="center"/>
    </xf>
    <xf applyAlignment="1" applyBorder="1" applyFont="1" applyNumberFormat="1" applyProtection="1" borderId="24" fillId="0" fontId="31" numFmtId="4" xfId="0">
      <alignment vertical="center"/>
    </xf>
    <xf applyAlignment="1" applyBorder="1" applyFont="1" applyNumberFormat="1" applyProtection="1" borderId="24" fillId="0" fontId="31" numFmtId="166" xfId="0">
      <alignment vertical="center"/>
    </xf>
    <xf applyAlignment="1" applyBorder="1" applyFont="1" applyNumberFormat="1" applyProtection="1" borderId="25" fillId="0" fontId="31" numFmtId="4" xfId="0">
      <alignment vertical="center"/>
    </xf>
    <xf applyProtection="1" borderId="0" fillId="0" fontId="0" numFmtId="0" xfId="0">
      <protection locked="0"/>
    </xf>
    <xf applyAlignment="1" applyFill="1" applyFont="1" borderId="0" fillId="3" fontId="14" numFmtId="0" xfId="0">
      <alignment vertical="center"/>
    </xf>
    <xf applyAlignment="1" applyFill="1" applyFont="1" borderId="0" fillId="3" fontId="15" numFmtId="0" xfId="0">
      <alignment horizontal="left" vertical="center"/>
    </xf>
    <xf applyAlignment="1" applyFill="1" applyFont="1" borderId="0" fillId="3" fontId="32" numFmtId="0" xfId="1">
      <alignment vertical="center"/>
    </xf>
    <xf applyAlignment="1" applyFill="1" applyFont="1" applyProtection="1" borderId="0" fillId="3" fontId="14" numFmtId="0" xfId="0">
      <alignment vertical="center"/>
      <protection locked="0"/>
    </xf>
    <xf applyBorder="1" applyProtection="1" borderId="3" fillId="0" fontId="0" numFmtId="0" xfId="0">
      <protection locked="0"/>
    </xf>
    <xf applyBorder="1" applyProtection="1" borderId="0" fillId="0" fontId="0" numFmtId="0" xfId="0">
      <protection locked="0"/>
    </xf>
    <xf applyAlignment="1" applyBorder="1" applyFont="1" applyProtection="1" borderId="0" fillId="0" fontId="0" numFmtId="0" xfId="0">
      <alignment vertical="center"/>
      <protection locked="0"/>
    </xf>
    <xf applyAlignment="1" applyBorder="1" applyFont="1" applyProtection="1" borderId="0" fillId="0" fontId="20" numFmtId="0" xfId="0">
      <alignment horizontal="left" vertical="center"/>
      <protection locked="0"/>
    </xf>
    <xf applyAlignment="1" applyBorder="1" applyFont="1" applyNumberFormat="1" applyProtection="1" borderId="0" fillId="0" fontId="2" numFmtId="165" xfId="0">
      <alignment horizontal="left" vertical="center"/>
    </xf>
    <xf applyAlignment="1" applyBorder="1" applyFont="1" applyProtection="1" borderId="5" fillId="0" fontId="0" numFmtId="0" xfId="0">
      <alignment vertical="center" wrapText="1"/>
    </xf>
    <xf applyAlignment="1" applyBorder="1" applyFont="1" applyProtection="1" borderId="0" fillId="0" fontId="0" numFmtId="0" xfId="0">
      <alignment vertical="center" wrapText="1"/>
    </xf>
    <xf applyAlignment="1" applyBorder="1" applyFont="1" applyProtection="1" borderId="0" fillId="0" fontId="0" numFmtId="0" xfId="0">
      <alignment vertical="center" wrapText="1"/>
      <protection locked="0"/>
    </xf>
    <xf applyAlignment="1" applyBorder="1" applyFont="1" applyProtection="1" borderId="6" fillId="0" fontId="0" numFmtId="0" xfId="0">
      <alignment vertical="center" wrapText="1"/>
    </xf>
    <xf applyAlignment="1" applyBorder="1" applyFont="1" applyProtection="1" borderId="16" fillId="0" fontId="0" numFmtId="0" xfId="0">
      <alignment vertical="center"/>
      <protection locked="0"/>
    </xf>
    <xf applyAlignment="1" applyBorder="1" applyFont="1" applyProtection="1" borderId="26" fillId="0" fontId="0" numFmtId="0" xfId="0">
      <alignment vertical="center"/>
    </xf>
    <xf applyAlignment="1" applyBorder="1" applyFont="1" applyProtection="1" borderId="0" fillId="0" fontId="22" numFmtId="0" xfId="0">
      <alignment horizontal="left" vertical="center"/>
    </xf>
    <xf applyAlignment="1" applyBorder="1" applyFont="1" applyNumberFormat="1" applyProtection="1" borderId="0" fillId="0" fontId="25" numFmtId="4" xfId="0">
      <alignment vertical="center"/>
    </xf>
    <xf applyAlignment="1" applyBorder="1" applyFont="1" applyProtection="1" borderId="0" fillId="0" fontId="1" numFmtId="0" xfId="0">
      <alignment horizontal="right" vertical="center"/>
      <protection locked="0"/>
    </xf>
    <xf applyAlignment="1" applyBorder="1" applyFont="1" applyNumberFormat="1" applyProtection="1" borderId="0" fillId="0" fontId="1" numFmtId="4" xfId="0">
      <alignment vertical="center"/>
    </xf>
    <xf applyAlignment="1" applyBorder="1" applyFont="1" applyNumberFormat="1" applyProtection="1" borderId="0" fillId="0" fontId="1" numFmtId="164" xfId="0">
      <alignment horizontal="right" vertical="center"/>
      <protection locked="0"/>
    </xf>
    <xf applyAlignment="1" applyBorder="1" applyFill="1" applyFont="1" applyProtection="1" borderId="0" fillId="6" fontId="0" numFmtId="0" xfId="0">
      <alignment vertical="center"/>
    </xf>
    <xf applyAlignment="1" applyBorder="1" applyFill="1" applyFont="1" applyProtection="1" borderId="9" fillId="6" fontId="3" numFmtId="0" xfId="0">
      <alignment horizontal="left" vertical="center"/>
    </xf>
    <xf applyAlignment="1" applyBorder="1" applyFill="1" applyFont="1" applyProtection="1" borderId="10" fillId="6" fontId="3" numFmtId="0" xfId="0">
      <alignment horizontal="right" vertical="center"/>
    </xf>
    <xf applyAlignment="1" applyBorder="1" applyFill="1" applyFont="1" applyProtection="1" borderId="10" fillId="6" fontId="3" numFmtId="0" xfId="0">
      <alignment horizontal="center" vertical="center"/>
    </xf>
    <xf applyAlignment="1" applyBorder="1" applyFill="1" applyFont="1" applyProtection="1" borderId="10" fillId="6" fontId="0" numFmtId="0" xfId="0">
      <alignment vertical="center"/>
      <protection locked="0"/>
    </xf>
    <xf applyAlignment="1" applyBorder="1" applyFill="1" applyFont="1" applyNumberFormat="1" applyProtection="1" borderId="10" fillId="6" fontId="3" numFmtId="4" xfId="0">
      <alignment vertical="center"/>
    </xf>
    <xf applyAlignment="1" applyBorder="1" applyFill="1" applyFont="1" applyProtection="1" borderId="27" fillId="6" fontId="0" numFmtId="0" xfId="0">
      <alignment vertical="center"/>
    </xf>
    <xf applyAlignment="1" applyBorder="1" applyFont="1" applyProtection="1" borderId="13" fillId="0" fontId="0" numFmtId="0" xfId="0">
      <alignment vertical="center"/>
      <protection locked="0"/>
    </xf>
    <xf applyAlignment="1" applyBorder="1" applyFont="1" borderId="2" fillId="0" fontId="0" numFmtId="0" xfId="0">
      <alignment vertical="center"/>
    </xf>
    <xf applyAlignment="1" applyBorder="1" applyFont="1" borderId="3" fillId="0" fontId="0" numFmtId="0" xfId="0">
      <alignment vertical="center"/>
    </xf>
    <xf applyAlignment="1" applyBorder="1" applyFont="1" applyProtection="1" borderId="3" fillId="0" fontId="0" numFmtId="0" xfId="0">
      <alignment vertical="center"/>
      <protection locked="0"/>
    </xf>
    <xf applyAlignment="1" applyBorder="1" applyFont="1" borderId="4" fillId="0" fontId="0" numFmtId="0" xfId="0">
      <alignment vertical="center"/>
    </xf>
    <xf applyAlignment="1" applyBorder="1" applyFill="1" applyFont="1" applyProtection="1" borderId="0" fillId="6" fontId="2" numFmtId="0" xfId="0">
      <alignment horizontal="left" vertical="center"/>
    </xf>
    <xf applyAlignment="1" applyBorder="1" applyFill="1" applyFont="1" applyProtection="1" borderId="0" fillId="6" fontId="0" numFmtId="0" xfId="0">
      <alignment vertical="center"/>
      <protection locked="0"/>
    </xf>
    <xf applyAlignment="1" applyBorder="1" applyFill="1" applyFont="1" applyProtection="1" borderId="0" fillId="6" fontId="2" numFmtId="0" xfId="0">
      <alignment horizontal="right" vertical="center"/>
    </xf>
    <xf applyAlignment="1" applyBorder="1" applyFill="1" applyFont="1" applyProtection="1" borderId="6" fillId="6" fontId="0" numFmtId="0" xfId="0">
      <alignment vertical="center"/>
    </xf>
    <xf applyAlignment="1" applyBorder="1" applyFont="1" applyProtection="1" borderId="0" fillId="0" fontId="33" numFmtId="0" xfId="0">
      <alignment horizontal="left" vertical="center"/>
    </xf>
    <xf applyAlignment="1" applyBorder="1" applyFont="1" applyProtection="1" borderId="5" fillId="0" fontId="5" numFmtId="0" xfId="0">
      <alignment vertical="center"/>
    </xf>
    <xf applyAlignment="1" applyBorder="1" applyFont="1" applyProtection="1" borderId="0" fillId="0" fontId="5" numFmtId="0" xfId="0">
      <alignment vertical="center"/>
    </xf>
    <xf applyAlignment="1" applyBorder="1" applyFont="1" applyProtection="1" borderId="24" fillId="0" fontId="5" numFmtId="0" xfId="0">
      <alignment horizontal="left" vertical="center"/>
    </xf>
    <xf applyAlignment="1" applyBorder="1" applyFont="1" applyProtection="1" borderId="24" fillId="0" fontId="5" numFmtId="0" xfId="0">
      <alignment vertical="center"/>
    </xf>
    <xf applyAlignment="1" applyBorder="1" applyFont="1" applyProtection="1" borderId="24" fillId="0" fontId="5" numFmtId="0" xfId="0">
      <alignment vertical="center"/>
      <protection locked="0"/>
    </xf>
    <xf applyAlignment="1" applyBorder="1" applyFont="1" applyNumberFormat="1" applyProtection="1" borderId="24" fillId="0" fontId="5" numFmtId="4" xfId="0">
      <alignment vertical="center"/>
    </xf>
    <xf applyAlignment="1" applyBorder="1" applyFont="1" applyProtection="1" borderId="6" fillId="0" fontId="5" numFmtId="0" xfId="0">
      <alignment vertical="center"/>
    </xf>
    <xf applyAlignment="1" applyBorder="1" applyFont="1" applyProtection="1" borderId="5" fillId="0" fontId="6" numFmtId="0" xfId="0">
      <alignment vertical="center"/>
    </xf>
    <xf applyAlignment="1" applyBorder="1" applyFont="1" applyProtection="1" borderId="0" fillId="0" fontId="6" numFmtId="0" xfId="0">
      <alignment vertical="center"/>
    </xf>
    <xf applyAlignment="1" applyBorder="1" applyFont="1" applyProtection="1" borderId="24" fillId="0" fontId="6" numFmtId="0" xfId="0">
      <alignment horizontal="left" vertical="center"/>
    </xf>
    <xf applyAlignment="1" applyBorder="1" applyFont="1" applyProtection="1" borderId="24" fillId="0" fontId="6" numFmtId="0" xfId="0">
      <alignment vertical="center"/>
    </xf>
    <xf applyAlignment="1" applyBorder="1" applyFont="1" applyProtection="1" borderId="24" fillId="0" fontId="6" numFmtId="0" xfId="0">
      <alignment vertical="center"/>
      <protection locked="0"/>
    </xf>
    <xf applyAlignment="1" applyBorder="1" applyFont="1" applyNumberFormat="1" applyProtection="1" borderId="24" fillId="0" fontId="6" numFmtId="4" xfId="0">
      <alignment vertical="center"/>
    </xf>
    <xf applyAlignment="1" applyBorder="1" applyFont="1" applyProtection="1" borderId="6" fillId="0" fontId="6" numFmtId="0" xfId="0">
      <alignment vertical="center"/>
    </xf>
    <xf applyAlignment="1" applyFont="1" applyProtection="1" borderId="0" fillId="0" fontId="0" numFmtId="0" xfId="0">
      <alignment vertical="center"/>
      <protection locked="0"/>
    </xf>
    <xf applyAlignment="1" applyFont="1" applyProtection="1" borderId="0" fillId="0" fontId="2" numFmtId="0" xfId="0">
      <alignment horizontal="left" vertical="center"/>
    </xf>
    <xf applyAlignment="1" applyFont="1" applyProtection="1" borderId="0" fillId="0" fontId="20" numFmtId="0" xfId="0">
      <alignment horizontal="left" vertical="center"/>
      <protection locked="0"/>
    </xf>
    <xf applyAlignment="1" applyBorder="1" applyFont="1" applyProtection="1" borderId="5" fillId="0" fontId="0" numFmtId="0" xfId="0">
      <alignment horizontal="center" vertical="center" wrapText="1"/>
    </xf>
    <xf applyAlignment="1" applyBorder="1" applyFill="1" applyFont="1" applyProtection="1" borderId="20" fillId="6" fontId="2" numFmtId="0" xfId="0">
      <alignment horizontal="center" vertical="center" wrapText="1"/>
    </xf>
    <xf applyAlignment="1" applyBorder="1" applyFill="1" applyFont="1" applyProtection="1" borderId="21" fillId="6" fontId="2" numFmtId="0" xfId="0">
      <alignment horizontal="center" vertical="center" wrapText="1"/>
    </xf>
    <xf applyAlignment="1" applyBorder="1" applyFill="1" applyFont="1" applyProtection="1" borderId="21" fillId="6" fontId="34" numFmtId="0" xfId="0">
      <alignment horizontal="center" vertical="center" wrapText="1"/>
      <protection locked="0"/>
    </xf>
    <xf applyAlignment="1" applyBorder="1" applyFill="1" applyFont="1" applyProtection="1" borderId="22" fillId="6" fontId="2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Font="1" applyNumberFormat="1" applyProtection="1" borderId="0" fillId="0" fontId="25" numFmtId="4" xfId="0"/>
    <xf applyAlignment="1" applyBorder="1" applyFont="1" applyNumberFormat="1" applyProtection="1" borderId="16" fillId="0" fontId="35" numFmtId="166" xfId="0"/>
    <xf applyAlignment="1" applyBorder="1" applyFont="1" applyNumberFormat="1" applyProtection="1" borderId="17" fillId="0" fontId="35" numFmtId="166" xfId="0"/>
    <xf applyAlignment="1" applyFont="1" applyNumberFormat="1" borderId="0" fillId="0" fontId="36" numFmtId="4" xfId="0">
      <alignment vertical="center"/>
    </xf>
    <xf applyAlignment="1" applyBorder="1" applyFont="1" applyProtection="1" borderId="5" fillId="0" fontId="7" numFmtId="0" xfId="0"/>
    <xf applyAlignment="1" applyFont="1" applyProtection="1" borderId="0" fillId="0" fontId="7" numFmtId="0" xfId="0"/>
    <xf applyAlignment="1" applyFont="1" applyProtection="1" borderId="0" fillId="0" fontId="7" numFmtId="0" xfId="0">
      <alignment horizontal="left"/>
    </xf>
    <xf applyAlignment="1" applyFont="1" applyProtection="1" borderId="0" fillId="0" fontId="5" numFmtId="0" xfId="0">
      <alignment horizontal="left"/>
    </xf>
    <xf applyAlignment="1" applyFont="1" applyProtection="1" borderId="0" fillId="0" fontId="7" numFmtId="0" xfId="0">
      <protection locked="0"/>
    </xf>
    <xf applyAlignment="1" applyFont="1" applyNumberFormat="1" applyProtection="1" borderId="0" fillId="0" fontId="5" numFmtId="4" xfId="0"/>
    <xf applyAlignment="1" applyBorder="1" applyFont="1" borderId="5" fillId="0" fontId="7" numFmtId="0" xfId="0"/>
    <xf applyAlignment="1" applyBorder="1" applyFont="1" applyProtection="1" borderId="18" fillId="0" fontId="7" numFmtId="0" xfId="0"/>
    <xf applyAlignment="1" applyBorder="1" applyFont="1" applyProtection="1" borderId="0" fillId="0" fontId="7" numFmtId="0" xfId="0"/>
    <xf applyAlignment="1" applyBorder="1" applyFont="1" applyNumberFormat="1" applyProtection="1" borderId="0" fillId="0" fontId="7" numFmtId="166" xfId="0"/>
    <xf applyAlignment="1" applyBorder="1" applyFont="1" applyNumberFormat="1" applyProtection="1" borderId="19" fillId="0" fontId="7" numFmtId="166" xfId="0"/>
    <xf applyAlignment="1" applyFont="1" borderId="0" fillId="0" fontId="7" numFmtId="0" xfId="0">
      <alignment horizontal="left"/>
    </xf>
    <xf applyAlignment="1" applyFont="1" borderId="0" fillId="0" fontId="7" numFmtId="0" xfId="0">
      <alignment horizontal="center"/>
    </xf>
    <xf applyAlignment="1" applyFont="1" applyNumberFormat="1" borderId="0" fillId="0" fontId="7" numFmtId="4" xfId="0">
      <alignment vertical="center"/>
    </xf>
    <xf applyAlignment="1" applyBorder="1" applyFont="1" applyProtection="1" borderId="0" fillId="0" fontId="7" numFmtId="0" xfId="0">
      <alignment horizontal="left"/>
    </xf>
    <xf applyAlignment="1" applyBorder="1" applyFont="1" applyProtection="1" borderId="0" fillId="0" fontId="6" numFmtId="0" xfId="0">
      <alignment horizontal="left"/>
    </xf>
    <xf applyAlignment="1" applyBorder="1" applyFont="1" applyNumberFormat="1" applyProtection="1" borderId="0" fillId="0" fontId="6" numFmtId="4" xfId="0"/>
    <xf applyAlignment="1" applyBorder="1" applyFont="1" applyProtection="1" borderId="28" fillId="0" fontId="0" numFmtId="0" xfId="0">
      <alignment horizontal="center" vertical="center"/>
    </xf>
    <xf applyAlignment="1" applyBorder="1" applyFont="1" applyNumberFormat="1" applyProtection="1" borderId="28" fillId="0" fontId="0" numFmtId="49" xfId="0">
      <alignment horizontal="left" vertical="center" wrapText="1"/>
    </xf>
    <xf applyAlignment="1" applyBorder="1" applyFont="1" applyProtection="1" borderId="28" fillId="0" fontId="0" numFmtId="0" xfId="0">
      <alignment horizontal="left" vertical="center" wrapText="1"/>
    </xf>
    <xf applyAlignment="1" applyBorder="1" applyFont="1" applyProtection="1" borderId="28" fillId="0" fontId="0" numFmtId="0" xfId="0">
      <alignment horizontal="center" vertical="center" wrapText="1"/>
    </xf>
    <xf applyAlignment="1" applyBorder="1" applyFont="1" applyNumberFormat="1" applyProtection="1" borderId="28" fillId="0" fontId="0" numFmtId="167" xfId="0">
      <alignment vertical="center"/>
    </xf>
    <xf applyAlignment="1" applyBorder="1" applyFill="1" applyFont="1" applyNumberFormat="1" applyProtection="1" borderId="28" fillId="4" fontId="0" numFmtId="4" xfId="0">
      <alignment vertical="center"/>
      <protection locked="0"/>
    </xf>
    <xf applyAlignment="1" applyBorder="1" applyFont="1" applyNumberFormat="1" applyProtection="1" borderId="28" fillId="0" fontId="0" numFmtId="4" xfId="0">
      <alignment vertical="center"/>
    </xf>
    <xf applyAlignment="1" applyBorder="1" applyFill="1" applyFont="1" applyProtection="1" borderId="28" fillId="4" fontId="1" numFmtId="0" xfId="0">
      <alignment horizontal="left" vertical="center"/>
      <protection locked="0"/>
    </xf>
    <xf applyAlignment="1" applyBorder="1" applyFont="1" applyProtection="1" borderId="0" fillId="0" fontId="1" numFmtId="0" xfId="0">
      <alignment horizontal="center" vertical="center"/>
    </xf>
    <xf applyAlignment="1" applyBorder="1" applyFont="1" applyNumberFormat="1" applyProtection="1" borderId="0" fillId="0" fontId="1" numFmtId="166" xfId="0">
      <alignment vertical="center"/>
    </xf>
    <xf applyAlignment="1" applyBorder="1" applyFont="1" applyNumberFormat="1" applyProtection="1" borderId="19" fillId="0" fontId="1" numFmtId="166" xfId="0">
      <alignment vertical="center"/>
    </xf>
    <xf applyAlignment="1" applyFont="1" applyNumberFormat="1" borderId="0" fillId="0" fontId="0" numFmtId="4" xfId="0">
      <alignment vertical="center"/>
    </xf>
    <xf applyAlignment="1" applyBorder="1" applyFont="1" applyProtection="1" borderId="5" fillId="0" fontId="8" numFmtId="0" xfId="0">
      <alignment vertical="center"/>
    </xf>
    <xf applyAlignment="1" applyFont="1" applyProtection="1" borderId="0" fillId="0" fontId="8" numFmtId="0" xfId="0">
      <alignment vertical="center"/>
    </xf>
    <xf applyAlignment="1" applyFont="1" applyProtection="1" borderId="0" fillId="0" fontId="37" numFmtId="0" xfId="0">
      <alignment horizontal="left" vertical="center"/>
    </xf>
    <xf applyAlignment="1" applyFont="1" applyProtection="1" borderId="0" fillId="0" fontId="8" numFmtId="0" xfId="0">
      <alignment horizontal="left" vertical="center"/>
    </xf>
    <xf applyAlignment="1" applyFont="1" applyProtection="1" borderId="0" fillId="0" fontId="8" numFmtId="0" xfId="0">
      <alignment horizontal="left" vertical="center" wrapText="1"/>
    </xf>
    <xf applyAlignment="1" applyFont="1" applyNumberFormat="1" applyProtection="1" borderId="0" fillId="0" fontId="8" numFmtId="167" xfId="0">
      <alignment vertical="center"/>
    </xf>
    <xf applyAlignment="1" applyFont="1" applyProtection="1" borderId="0" fillId="0" fontId="8" numFmtId="0" xfId="0">
      <alignment vertical="center"/>
      <protection locked="0"/>
    </xf>
    <xf applyAlignment="1" applyBorder="1" applyFont="1" borderId="5" fillId="0" fontId="8" numFmtId="0" xfId="0">
      <alignment vertical="center"/>
    </xf>
    <xf applyAlignment="1" applyBorder="1" applyFont="1" applyProtection="1" borderId="18" fillId="0" fontId="8" numFmtId="0" xfId="0">
      <alignment vertical="center"/>
    </xf>
    <xf applyAlignment="1" applyBorder="1" applyFont="1" applyProtection="1" borderId="0" fillId="0" fontId="8" numFmtId="0" xfId="0">
      <alignment vertical="center"/>
    </xf>
    <xf applyAlignment="1" applyBorder="1" applyFont="1" applyProtection="1" borderId="19" fillId="0" fontId="8" numFmtId="0" xfId="0">
      <alignment vertical="center"/>
    </xf>
    <xf applyAlignment="1" applyFont="1" borderId="0" fillId="0" fontId="8" numFmtId="0" xfId="0">
      <alignment horizontal="left" vertical="center"/>
    </xf>
    <xf applyAlignment="1" applyBorder="1" applyFont="1" applyProtection="1" borderId="5" fillId="0" fontId="9" numFmtId="0" xfId="0">
      <alignment vertical="center"/>
    </xf>
    <xf applyAlignment="1" applyFont="1" applyProtection="1" borderId="0" fillId="0" fontId="9" numFmtId="0" xfId="0">
      <alignment vertical="center"/>
    </xf>
    <xf applyAlignment="1" applyBorder="1" applyFont="1" applyProtection="1" borderId="0" fillId="0" fontId="37" numFmtId="0" xfId="0">
      <alignment horizontal="left" vertical="center"/>
    </xf>
    <xf applyAlignment="1" applyBorder="1" applyFont="1" applyProtection="1" borderId="0" fillId="0" fontId="38" numFmtId="0" xfId="0">
      <alignment horizontal="left" vertical="center"/>
    </xf>
    <xf applyAlignment="1" applyBorder="1" applyFont="1" applyProtection="1" borderId="0" fillId="0" fontId="38" numFmtId="0" xfId="0">
      <alignment horizontal="left" vertical="center" wrapText="1"/>
    </xf>
    <xf applyAlignment="1" applyBorder="1" applyFont="1" applyNumberFormat="1" applyProtection="1" borderId="0" fillId="0" fontId="9" numFmtId="167" xfId="0">
      <alignment vertical="center"/>
    </xf>
    <xf applyAlignment="1" applyFont="1" applyProtection="1" borderId="0" fillId="0" fontId="9" numFmtId="0" xfId="0">
      <alignment vertical="center"/>
      <protection locked="0"/>
    </xf>
    <xf applyAlignment="1" applyBorder="1" applyFont="1" borderId="5" fillId="0" fontId="9" numFmtId="0" xfId="0">
      <alignment vertical="center"/>
    </xf>
    <xf applyAlignment="1" applyBorder="1" applyFont="1" applyProtection="1" borderId="18" fillId="0" fontId="9" numFmtId="0" xfId="0">
      <alignment vertical="center"/>
    </xf>
    <xf applyAlignment="1" applyBorder="1" applyFont="1" applyProtection="1" borderId="0" fillId="0" fontId="9" numFmtId="0" xfId="0">
      <alignment vertical="center"/>
    </xf>
    <xf applyAlignment="1" applyBorder="1" applyFont="1" applyProtection="1" borderId="19" fillId="0" fontId="9" numFmtId="0" xfId="0">
      <alignment vertical="center"/>
    </xf>
    <xf applyAlignment="1" applyFont="1" borderId="0" fillId="0" fontId="9" numFmtId="0" xfId="0">
      <alignment horizontal="left" vertical="center"/>
    </xf>
    <xf applyAlignment="1" applyFont="1" applyProtection="1" borderId="0" fillId="0" fontId="38" numFmtId="0" xfId="0">
      <alignment horizontal="left" vertical="center"/>
    </xf>
    <xf applyAlignment="1" applyFont="1" applyProtection="1" borderId="0" fillId="0" fontId="38" numFmtId="0" xfId="0">
      <alignment horizontal="left" vertical="center" wrapText="1"/>
    </xf>
    <xf applyAlignment="1" applyFont="1" applyNumberFormat="1" applyProtection="1" borderId="0" fillId="0" fontId="9" numFmtId="167" xfId="0">
      <alignment vertical="center"/>
    </xf>
    <xf applyAlignment="1" applyBorder="1" applyFont="1" applyProtection="1" borderId="5" fillId="0" fontId="10" numFmtId="0" xfId="0">
      <alignment vertical="center"/>
    </xf>
    <xf applyAlignment="1" applyFont="1" applyProtection="1" borderId="0" fillId="0" fontId="10" numFmtId="0" xfId="0">
      <alignment vertical="center"/>
    </xf>
    <xf applyAlignment="1" applyFont="1" applyProtection="1" borderId="0" fillId="0" fontId="39" numFmtId="0" xfId="0">
      <alignment horizontal="left" vertical="center"/>
    </xf>
    <xf applyAlignment="1" applyFont="1" applyProtection="1" borderId="0" fillId="0" fontId="39" numFmtId="0" xfId="0">
      <alignment horizontal="left" vertical="center" wrapText="1"/>
    </xf>
    <xf applyAlignment="1" applyFont="1" applyProtection="1" borderId="0" fillId="0" fontId="10" numFmtId="0" xfId="0">
      <alignment horizontal="left" vertical="center"/>
    </xf>
    <xf applyAlignment="1" applyFont="1" applyProtection="1" borderId="0" fillId="0" fontId="10" numFmtId="0" xfId="0">
      <alignment vertical="center"/>
      <protection locked="0"/>
    </xf>
    <xf applyAlignment="1" applyBorder="1" applyFont="1" borderId="5" fillId="0" fontId="10" numFmtId="0" xfId="0">
      <alignment vertical="center"/>
    </xf>
    <xf applyAlignment="1" applyBorder="1" applyFont="1" applyProtection="1" borderId="18" fillId="0" fontId="10" numFmtId="0" xfId="0">
      <alignment vertical="center"/>
    </xf>
    <xf applyAlignment="1" applyBorder="1" applyFont="1" applyProtection="1" borderId="0" fillId="0" fontId="10" numFmtId="0" xfId="0">
      <alignment vertical="center"/>
    </xf>
    <xf applyAlignment="1" applyBorder="1" applyFont="1" applyProtection="1" borderId="19" fillId="0" fontId="10" numFmtId="0" xfId="0">
      <alignment vertical="center"/>
    </xf>
    <xf applyAlignment="1" applyFont="1" borderId="0" fillId="0" fontId="10" numFmtId="0" xfId="0">
      <alignment horizontal="left" vertical="center"/>
    </xf>
    <xf applyAlignment="1" applyBorder="1" applyFont="1" applyProtection="1" borderId="5" fillId="0" fontId="11" numFmtId="0" xfId="0">
      <alignment vertical="center"/>
    </xf>
    <xf applyAlignment="1" applyFont="1" applyProtection="1" borderId="0" fillId="0" fontId="11" numFmtId="0" xfId="0">
      <alignment vertical="center"/>
    </xf>
    <xf applyAlignment="1" applyFont="1" applyProtection="1" borderId="0" fillId="0" fontId="11" numFmtId="0" xfId="0">
      <alignment horizontal="left" vertical="center"/>
    </xf>
    <xf applyAlignment="1" applyFont="1" applyProtection="1" borderId="0" fillId="0" fontId="11" numFmtId="0" xfId="0">
      <alignment horizontal="left" vertical="center" wrapText="1"/>
    </xf>
    <xf applyAlignment="1" applyFont="1" applyNumberFormat="1" applyProtection="1" borderId="0" fillId="0" fontId="11" numFmtId="167" xfId="0">
      <alignment vertical="center"/>
    </xf>
    <xf applyAlignment="1" applyFont="1" applyProtection="1" borderId="0" fillId="0" fontId="11" numFmtId="0" xfId="0">
      <alignment vertical="center"/>
      <protection locked="0"/>
    </xf>
    <xf applyAlignment="1" applyBorder="1" applyFont="1" borderId="5" fillId="0" fontId="11" numFmtId="0" xfId="0">
      <alignment vertical="center"/>
    </xf>
    <xf applyAlignment="1" applyBorder="1" applyFont="1" applyProtection="1" borderId="18" fillId="0" fontId="11" numFmtId="0" xfId="0">
      <alignment vertical="center"/>
    </xf>
    <xf applyAlignment="1" applyBorder="1" applyFont="1" applyProtection="1" borderId="0" fillId="0" fontId="11" numFmtId="0" xfId="0">
      <alignment vertical="center"/>
    </xf>
    <xf applyAlignment="1" applyBorder="1" applyFont="1" applyProtection="1" borderId="19" fillId="0" fontId="11" numFmtId="0" xfId="0">
      <alignment vertical="center"/>
    </xf>
    <xf applyAlignment="1" applyFont="1" borderId="0" fillId="0" fontId="11" numFmtId="0" xfId="0">
      <alignment horizontal="left" vertical="center"/>
    </xf>
    <xf applyAlignment="1" applyBorder="1" applyFont="1" applyProtection="1" borderId="0" fillId="0" fontId="8" numFmtId="0" xfId="0">
      <alignment horizontal="left" vertical="center" wrapText="1"/>
    </xf>
    <xf applyAlignment="1" applyBorder="1" applyFont="1" applyNumberFormat="1" applyProtection="1" borderId="0" fillId="0" fontId="8" numFmtId="167" xfId="0">
      <alignment vertical="center"/>
    </xf>
    <xf applyAlignment="1" applyBorder="1" applyFont="1" applyProtection="1" borderId="28" fillId="0" fontId="40" numFmtId="0" xfId="0">
      <alignment horizontal="center" vertical="center"/>
    </xf>
    <xf applyAlignment="1" applyBorder="1" applyFont="1" applyNumberFormat="1" applyProtection="1" borderId="28" fillId="0" fontId="40" numFmtId="49" xfId="0">
      <alignment horizontal="left" vertical="center" wrapText="1"/>
    </xf>
    <xf applyAlignment="1" applyBorder="1" applyFont="1" applyProtection="1" borderId="28" fillId="0" fontId="40" numFmtId="0" xfId="0">
      <alignment horizontal="left" vertical="center" wrapText="1"/>
    </xf>
    <xf applyAlignment="1" applyBorder="1" applyFont="1" applyProtection="1" borderId="28" fillId="0" fontId="40" numFmtId="0" xfId="0">
      <alignment horizontal="center" vertical="center" wrapText="1"/>
    </xf>
    <xf applyAlignment="1" applyBorder="1" applyFont="1" applyNumberFormat="1" applyProtection="1" borderId="28" fillId="0" fontId="40" numFmtId="167" xfId="0">
      <alignment vertical="center"/>
    </xf>
    <xf applyAlignment="1" applyBorder="1" applyFill="1" applyFont="1" applyNumberFormat="1" applyProtection="1" borderId="28" fillId="4" fontId="40" numFmtId="4" xfId="0">
      <alignment vertical="center"/>
      <protection locked="0"/>
    </xf>
    <xf applyAlignment="1" applyBorder="1" applyFont="1" applyNumberFormat="1" applyProtection="1" borderId="28" fillId="0" fontId="40" numFmtId="4" xfId="0">
      <alignment vertical="center"/>
    </xf>
    <xf applyAlignment="1" applyBorder="1" applyFont="1" borderId="5" fillId="0" fontId="40" numFmtId="0" xfId="0">
      <alignment vertical="center"/>
    </xf>
    <xf applyAlignment="1" applyBorder="1" applyFill="1" applyFont="1" applyProtection="1" borderId="28" fillId="4" fontId="40" numFmtId="0" xfId="0">
      <alignment horizontal="left" vertical="center"/>
      <protection locked="0"/>
    </xf>
    <xf applyAlignment="1" applyBorder="1" applyFont="1" applyProtection="1" borderId="0" fillId="0" fontId="40" numFmtId="0" xfId="0">
      <alignment horizontal="center" vertical="center"/>
    </xf>
    <xf applyAlignment="1" applyFont="1" applyProtection="1" borderId="0" fillId="0" fontId="41" numFmtId="0" xfId="0">
      <alignment vertical="center" wrapText="1"/>
    </xf>
    <xf applyAlignment="1" applyBorder="1" applyFont="1" applyProtection="1" borderId="18" fillId="0" fontId="0" numFmtId="0" xfId="0">
      <alignment vertical="center"/>
    </xf>
    <xf applyAlignment="1" applyBorder="1" applyFill="1" applyFont="1" applyNumberFormat="1" applyProtection="1" borderId="28" fillId="4" fontId="0" numFmtId="167" xfId="0">
      <alignment vertical="center"/>
      <protection locked="0"/>
    </xf>
    <xf applyAlignment="1" applyBorder="1" applyFont="1" applyProtection="1" borderId="0" fillId="0" fontId="41" numFmtId="0" xfId="0">
      <alignment vertical="center" wrapText="1"/>
    </xf>
    <xf applyAlignment="1" applyBorder="1" applyFont="1" applyProtection="1" borderId="0" fillId="0" fontId="5" numFmtId="0" xfId="0">
      <alignment horizontal="left"/>
    </xf>
    <xf applyAlignment="1" applyBorder="1" applyFont="1" applyNumberFormat="1" applyProtection="1" borderId="0" fillId="0" fontId="5" numFmtId="4" xfId="0"/>
    <xf applyAlignment="1" applyBorder="1" applyFont="1" applyProtection="1" borderId="23" fillId="0" fontId="9" numFmtId="0" xfId="0">
      <alignment vertical="center"/>
    </xf>
    <xf applyAlignment="1" applyBorder="1" applyFont="1" applyProtection="1" borderId="24" fillId="0" fontId="9" numFmtId="0" xfId="0">
      <alignment vertical="center"/>
    </xf>
    <xf applyAlignment="1" applyBorder="1" applyFont="1" applyProtection="1" borderId="25" fillId="0" fontId="9" numFmtId="0" xfId="0">
      <alignment vertical="center"/>
    </xf>
    <xf applyAlignment="1" applyBorder="1" applyFont="1" applyProtection="1" borderId="24" fillId="0" fontId="1" numFmtId="0" xfId="0">
      <alignment horizontal="center" vertical="center"/>
    </xf>
    <xf applyAlignment="1" applyBorder="1" applyFont="1" applyProtection="1" borderId="24" fillId="0" fontId="0" numFmtId="0" xfId="0">
      <alignment vertical="center"/>
    </xf>
    <xf applyAlignment="1" applyBorder="1" applyFont="1" applyNumberFormat="1" applyProtection="1" borderId="24" fillId="0" fontId="1" numFmtId="166" xfId="0">
      <alignment vertical="center"/>
    </xf>
    <xf applyAlignment="1" applyBorder="1" applyFont="1" applyNumberFormat="1" applyProtection="1" borderId="25" fillId="0" fontId="1" numFmtId="166" xfId="0">
      <alignment vertical="center"/>
    </xf>
    <xf applyAlignment="1" applyProtection="1" borderId="0" fillId="0" fontId="0" numFmtId="0" xfId="0">
      <alignment vertical="top"/>
      <protection locked="0"/>
    </xf>
    <xf applyAlignment="1" applyBorder="1" applyFont="1" applyProtection="1" borderId="29" fillId="0" fontId="42" numFmtId="0" xfId="0">
      <alignment vertical="center" wrapText="1"/>
      <protection locked="0"/>
    </xf>
    <xf applyAlignment="1" applyBorder="1" applyFont="1" applyProtection="1" borderId="30" fillId="0" fontId="42" numFmtId="0" xfId="0">
      <alignment vertical="center" wrapText="1"/>
      <protection locked="0"/>
    </xf>
    <xf applyAlignment="1" applyBorder="1" applyFont="1" applyProtection="1" borderId="31" fillId="0" fontId="42" numFmtId="0" xfId="0">
      <alignment vertical="center" wrapText="1"/>
      <protection locked="0"/>
    </xf>
    <xf applyAlignment="1" applyBorder="1" applyFont="1" applyProtection="1" borderId="32" fillId="0" fontId="42" numFmtId="0" xfId="0">
      <alignment horizontal="center" vertical="center" wrapText="1"/>
      <protection locked="0"/>
    </xf>
    <xf applyAlignment="1" applyBorder="1" applyFont="1" applyProtection="1" borderId="33" fillId="0" fontId="42" numFmtId="0" xfId="0">
      <alignment horizontal="center" vertical="center" wrapText="1"/>
      <protection locked="0"/>
    </xf>
    <xf applyAlignment="1" applyBorder="1" applyFont="1" applyProtection="1" borderId="32" fillId="0" fontId="42" numFmtId="0" xfId="0">
      <alignment vertical="center" wrapText="1"/>
      <protection locked="0"/>
    </xf>
    <xf applyAlignment="1" applyBorder="1" applyFont="1" applyProtection="1" borderId="33" fillId="0" fontId="42" numFmtId="0" xfId="0">
      <alignment vertical="center" wrapText="1"/>
      <protection locked="0"/>
    </xf>
    <xf applyAlignment="1" applyBorder="1" applyFont="1" applyProtection="1" borderId="1" fillId="0" fontId="44" numFmtId="0" xfId="0">
      <alignment horizontal="left" vertical="center" wrapText="1"/>
      <protection locked="0"/>
    </xf>
    <xf applyAlignment="1" applyBorder="1" applyFont="1" applyProtection="1" borderId="1" fillId="0" fontId="45" numFmtId="0" xfId="0">
      <alignment horizontal="left" vertical="center" wrapText="1"/>
      <protection locked="0"/>
    </xf>
    <xf applyAlignment="1" applyBorder="1" applyFont="1" applyProtection="1" borderId="32" fillId="0" fontId="45" numFmtId="0" xfId="0">
      <alignment vertical="center" wrapText="1"/>
      <protection locked="0"/>
    </xf>
    <xf applyAlignment="1" applyBorder="1" applyFont="1" applyProtection="1" borderId="1" fillId="0" fontId="45" numFmtId="0" xfId="0">
      <alignment vertical="center" wrapText="1"/>
      <protection locked="0"/>
    </xf>
    <xf applyAlignment="1" applyBorder="1" applyFont="1" applyProtection="1" borderId="1" fillId="0" fontId="45" numFmtId="0" xfId="0">
      <alignment vertical="center"/>
      <protection locked="0"/>
    </xf>
    <xf applyAlignment="1" applyBorder="1" applyFont="1" applyProtection="1" borderId="1" fillId="0" fontId="45" numFmtId="0" xfId="0">
      <alignment horizontal="left" vertical="center"/>
      <protection locked="0"/>
    </xf>
    <xf applyAlignment="1" applyBorder="1" applyFont="1" applyNumberFormat="1" applyProtection="1" borderId="1" fillId="0" fontId="45" numFmtId="49" xfId="0">
      <alignment vertical="center" wrapText="1"/>
      <protection locked="0"/>
    </xf>
    <xf applyAlignment="1" applyBorder="1" applyFont="1" applyProtection="1" borderId="35" fillId="0" fontId="42" numFmtId="0" xfId="0">
      <alignment vertical="center" wrapText="1"/>
      <protection locked="0"/>
    </xf>
    <xf applyAlignment="1" applyBorder="1" applyFont="1" applyProtection="1" borderId="34" fillId="0" fontId="46" numFmtId="0" xfId="0">
      <alignment vertical="center" wrapText="1"/>
      <protection locked="0"/>
    </xf>
    <xf applyAlignment="1" applyBorder="1" applyFont="1" applyProtection="1" borderId="36" fillId="0" fontId="42" numFmtId="0" xfId="0">
      <alignment vertical="center" wrapText="1"/>
      <protection locked="0"/>
    </xf>
    <xf applyAlignment="1" applyBorder="1" applyFont="1" applyProtection="1" borderId="1" fillId="0" fontId="42" numFmtId="0" xfId="0">
      <alignment vertical="top"/>
      <protection locked="0"/>
    </xf>
    <xf applyAlignment="1" applyFont="1" applyProtection="1" borderId="0" fillId="0" fontId="42" numFmtId="0" xfId="0">
      <alignment vertical="top"/>
      <protection locked="0"/>
    </xf>
    <xf applyAlignment="1" applyBorder="1" applyFont="1" applyProtection="1" borderId="29" fillId="0" fontId="42" numFmtId="0" xfId="0">
      <alignment horizontal="left" vertical="center"/>
      <protection locked="0"/>
    </xf>
    <xf applyAlignment="1" applyBorder="1" applyFont="1" applyProtection="1" borderId="30" fillId="0" fontId="42" numFmtId="0" xfId="0">
      <alignment horizontal="left" vertical="center"/>
      <protection locked="0"/>
    </xf>
    <xf applyAlignment="1" applyBorder="1" applyFont="1" applyProtection="1" borderId="31" fillId="0" fontId="42" numFmtId="0" xfId="0">
      <alignment horizontal="left" vertical="center"/>
      <protection locked="0"/>
    </xf>
    <xf applyAlignment="1" applyBorder="1" applyFont="1" applyProtection="1" borderId="32" fillId="0" fontId="42" numFmtId="0" xfId="0">
      <alignment horizontal="left" vertical="center"/>
      <protection locked="0"/>
    </xf>
    <xf applyAlignment="1" applyBorder="1" applyFont="1" applyProtection="1" borderId="33" fillId="0" fontId="42" numFmtId="0" xfId="0">
      <alignment horizontal="left" vertical="center"/>
      <protection locked="0"/>
    </xf>
    <xf applyAlignment="1" applyBorder="1" applyFont="1" applyProtection="1" borderId="1" fillId="0" fontId="44" numFmtId="0" xfId="0">
      <alignment horizontal="left" vertical="center"/>
      <protection locked="0"/>
    </xf>
    <xf applyAlignment="1" applyFont="1" applyProtection="1" borderId="0" fillId="0" fontId="47" numFmtId="0" xfId="0">
      <alignment horizontal="left" vertical="center"/>
      <protection locked="0"/>
    </xf>
    <xf applyAlignment="1" applyBorder="1" applyFont="1" applyProtection="1" borderId="34" fillId="0" fontId="44" numFmtId="0" xfId="0">
      <alignment horizontal="left" vertical="center"/>
      <protection locked="0"/>
    </xf>
    <xf applyAlignment="1" applyBorder="1" applyFont="1" applyProtection="1" borderId="34" fillId="0" fontId="44" numFmtId="0" xfId="0">
      <alignment horizontal="center" vertical="center"/>
      <protection locked="0"/>
    </xf>
    <xf applyAlignment="1" applyBorder="1" applyFont="1" applyProtection="1" borderId="34" fillId="0" fontId="47" numFmtId="0" xfId="0">
      <alignment horizontal="left" vertical="center"/>
      <protection locked="0"/>
    </xf>
    <xf applyAlignment="1" applyBorder="1" applyFont="1" applyProtection="1" borderId="1" fillId="0" fontId="48" numFmtId="0" xfId="0">
      <alignment horizontal="left" vertical="center"/>
      <protection locked="0"/>
    </xf>
    <xf applyAlignment="1" applyFont="1" applyProtection="1" borderId="0" fillId="0" fontId="45" numFmtId="0" xfId="0">
      <alignment horizontal="left" vertical="center"/>
      <protection locked="0"/>
    </xf>
    <xf applyAlignment="1" applyBorder="1" applyFont="1" applyProtection="1" borderId="1" fillId="0" fontId="45" numFmtId="0" xfId="0">
      <alignment horizontal="center" vertical="center"/>
      <protection locked="0"/>
    </xf>
    <xf applyAlignment="1" applyBorder="1" applyFont="1" applyProtection="1" borderId="32" fillId="0" fontId="45" numFmtId="0" xfId="0">
      <alignment horizontal="left" vertical="center"/>
      <protection locked="0"/>
    </xf>
    <xf applyAlignment="1" applyBorder="1" applyFill="1" applyFont="1" applyProtection="1" borderId="1" fillId="2" fontId="45" numFmtId="0" xfId="0">
      <alignment horizontal="left" vertical="center"/>
      <protection locked="0"/>
    </xf>
    <xf applyAlignment="1" applyBorder="1" applyFill="1" applyFont="1" applyProtection="1" borderId="1" fillId="2" fontId="45" numFmtId="0" xfId="0">
      <alignment horizontal="center" vertical="center"/>
      <protection locked="0"/>
    </xf>
    <xf applyAlignment="1" applyBorder="1" applyFont="1" applyProtection="1" borderId="35" fillId="0" fontId="42" numFmtId="0" xfId="0">
      <alignment horizontal="left" vertical="center"/>
      <protection locked="0"/>
    </xf>
    <xf applyAlignment="1" applyBorder="1" applyFont="1" applyProtection="1" borderId="34" fillId="0" fontId="46" numFmtId="0" xfId="0">
      <alignment horizontal="left" vertical="center"/>
      <protection locked="0"/>
    </xf>
    <xf applyAlignment="1" applyBorder="1" applyFont="1" applyProtection="1" borderId="36" fillId="0" fontId="42" numFmtId="0" xfId="0">
      <alignment horizontal="left" vertical="center"/>
      <protection locked="0"/>
    </xf>
    <xf applyAlignment="1" applyBorder="1" applyFont="1" applyProtection="1" borderId="1" fillId="0" fontId="42" numFmtId="0" xfId="0">
      <alignment horizontal="left" vertical="center"/>
      <protection locked="0"/>
    </xf>
    <xf applyAlignment="1" applyBorder="1" applyFont="1" applyProtection="1" borderId="1" fillId="0" fontId="46" numFmtId="0" xfId="0">
      <alignment horizontal="left" vertical="center"/>
      <protection locked="0"/>
    </xf>
    <xf applyAlignment="1" applyBorder="1" applyFont="1" applyProtection="1" borderId="1" fillId="0" fontId="47" numFmtId="0" xfId="0">
      <alignment horizontal="left" vertical="center"/>
      <protection locked="0"/>
    </xf>
    <xf applyAlignment="1" applyBorder="1" applyFont="1" applyProtection="1" borderId="34" fillId="0" fontId="45" numFmtId="0" xfId="0">
      <alignment horizontal="left" vertical="center"/>
      <protection locked="0"/>
    </xf>
    <xf applyAlignment="1" applyBorder="1" applyFont="1" applyProtection="1" borderId="1" fillId="0" fontId="42" numFmtId="0" xfId="0">
      <alignment horizontal="left" vertical="center" wrapText="1"/>
      <protection locked="0"/>
    </xf>
    <xf applyAlignment="1" applyBorder="1" applyFont="1" applyProtection="1" borderId="1" fillId="0" fontId="45" numFmtId="0" xfId="0">
      <alignment horizontal="center" vertical="center" wrapText="1"/>
      <protection locked="0"/>
    </xf>
    <xf applyAlignment="1" applyBorder="1" applyFont="1" applyProtection="1" borderId="29" fillId="0" fontId="42" numFmtId="0" xfId="0">
      <alignment horizontal="left" vertical="center" wrapText="1"/>
      <protection locked="0"/>
    </xf>
    <xf applyAlignment="1" applyBorder="1" applyFont="1" applyProtection="1" borderId="30" fillId="0" fontId="42" numFmtId="0" xfId="0">
      <alignment horizontal="left" vertical="center" wrapText="1"/>
      <protection locked="0"/>
    </xf>
    <xf applyAlignment="1" applyBorder="1" applyFont="1" applyProtection="1" borderId="31" fillId="0" fontId="42" numFmtId="0" xfId="0">
      <alignment horizontal="left" vertical="center" wrapText="1"/>
      <protection locked="0"/>
    </xf>
    <xf applyAlignment="1" applyBorder="1" applyFont="1" applyProtection="1" borderId="32" fillId="0" fontId="42" numFmtId="0" xfId="0">
      <alignment horizontal="left" vertical="center" wrapText="1"/>
      <protection locked="0"/>
    </xf>
    <xf applyAlignment="1" applyBorder="1" applyFont="1" applyProtection="1" borderId="33" fillId="0" fontId="42" numFmtId="0" xfId="0">
      <alignment horizontal="left" vertical="center" wrapText="1"/>
      <protection locked="0"/>
    </xf>
    <xf applyAlignment="1" applyBorder="1" applyFont="1" applyProtection="1" borderId="32" fillId="0" fontId="47" numFmtId="0" xfId="0">
      <alignment horizontal="left" vertical="center" wrapText="1"/>
      <protection locked="0"/>
    </xf>
    <xf applyAlignment="1" applyBorder="1" applyFont="1" applyProtection="1" borderId="33" fillId="0" fontId="47" numFmtId="0" xfId="0">
      <alignment horizontal="left" vertical="center" wrapText="1"/>
      <protection locked="0"/>
    </xf>
    <xf applyAlignment="1" applyBorder="1" applyFont="1" applyProtection="1" borderId="32" fillId="0" fontId="45" numFmtId="0" xfId="0">
      <alignment horizontal="left" vertical="center" wrapText="1"/>
      <protection locked="0"/>
    </xf>
    <xf applyAlignment="1" applyBorder="1" applyFont="1" applyProtection="1" borderId="33" fillId="0" fontId="45" numFmtId="0" xfId="0">
      <alignment horizontal="left" vertical="center" wrapText="1"/>
      <protection locked="0"/>
    </xf>
    <xf applyAlignment="1" applyBorder="1" applyFont="1" applyProtection="1" borderId="33" fillId="0" fontId="45" numFmtId="0" xfId="0">
      <alignment horizontal="left" vertical="center"/>
      <protection locked="0"/>
    </xf>
    <xf applyAlignment="1" applyBorder="1" applyFont="1" applyProtection="1" borderId="35" fillId="0" fontId="45" numFmtId="0" xfId="0">
      <alignment horizontal="left" vertical="center" wrapText="1"/>
      <protection locked="0"/>
    </xf>
    <xf applyAlignment="1" applyBorder="1" applyFont="1" applyProtection="1" borderId="34" fillId="0" fontId="45" numFmtId="0" xfId="0">
      <alignment horizontal="left" vertical="center" wrapText="1"/>
      <protection locked="0"/>
    </xf>
    <xf applyAlignment="1" applyBorder="1" applyFont="1" applyProtection="1" borderId="36" fillId="0" fontId="45" numFmtId="0" xfId="0">
      <alignment horizontal="left" vertical="center" wrapText="1"/>
      <protection locked="0"/>
    </xf>
    <xf applyAlignment="1" applyBorder="1" applyFont="1" applyProtection="1" borderId="1" fillId="0" fontId="45" numFmtId="0" xfId="0">
      <alignment horizontal="left" vertical="top"/>
      <protection locked="0"/>
    </xf>
    <xf applyAlignment="1" applyBorder="1" applyFont="1" applyProtection="1" borderId="1" fillId="0" fontId="45" numFmtId="0" xfId="0">
      <alignment horizontal="center" vertical="top"/>
      <protection locked="0"/>
    </xf>
    <xf applyAlignment="1" applyBorder="1" applyFont="1" applyProtection="1" borderId="35" fillId="0" fontId="45" numFmtId="0" xfId="0">
      <alignment horizontal="left" vertical="center"/>
      <protection locked="0"/>
    </xf>
    <xf applyAlignment="1" applyBorder="1" applyFont="1" applyProtection="1" borderId="36" fillId="0" fontId="45" numFmtId="0" xfId="0">
      <alignment horizontal="left" vertical="center"/>
      <protection locked="0"/>
    </xf>
    <xf applyAlignment="1" applyFont="1" applyProtection="1" borderId="0" fillId="0" fontId="47" numFmtId="0" xfId="0">
      <alignment vertical="center"/>
      <protection locked="0"/>
    </xf>
    <xf applyAlignment="1" applyBorder="1" applyFont="1" applyProtection="1" borderId="1" fillId="0" fontId="44" numFmtId="0" xfId="0">
      <alignment vertical="center"/>
      <protection locked="0"/>
    </xf>
    <xf applyAlignment="1" applyBorder="1" applyFont="1" applyProtection="1" borderId="34" fillId="0" fontId="47" numFmtId="0" xfId="0">
      <alignment vertical="center"/>
      <protection locked="0"/>
    </xf>
    <xf applyAlignment="1" applyBorder="1" applyFont="1" applyProtection="1" borderId="34" fillId="0" fontId="44" numFmtId="0" xfId="0">
      <alignment vertical="center"/>
      <protection locked="0"/>
    </xf>
    <xf applyAlignment="1" applyBorder="1" applyProtection="1" borderId="1" fillId="0" fontId="0" numFmtId="0" xfId="0">
      <alignment vertical="top"/>
      <protection locked="0"/>
    </xf>
    <xf applyAlignment="1" applyBorder="1" applyFont="1" applyNumberFormat="1" applyProtection="1" borderId="1" fillId="0" fontId="45" numFmtId="49" xfId="0">
      <alignment horizontal="left" vertical="center"/>
      <protection locked="0"/>
    </xf>
    <xf applyAlignment="1" applyBorder="1" applyProtection="1" borderId="34" fillId="0" fontId="0" numFmtId="0" xfId="0">
      <alignment vertical="top"/>
      <protection locked="0"/>
    </xf>
    <xf applyAlignment="1" applyBorder="1" applyFont="1" applyProtection="1" borderId="34" fillId="0" fontId="44" numFmtId="0" xfId="0">
      <alignment horizontal="left"/>
      <protection locked="0"/>
    </xf>
    <xf applyAlignment="1" applyBorder="1" applyFont="1" applyProtection="1" borderId="34" fillId="0" fontId="47" numFmtId="0" xfId="0">
      <protection locked="0"/>
    </xf>
    <xf applyAlignment="1" applyBorder="1" applyFont="1" applyProtection="1" borderId="32" fillId="0" fontId="42" numFmtId="0" xfId="0">
      <alignment vertical="top"/>
      <protection locked="0"/>
    </xf>
    <xf applyAlignment="1" applyBorder="1" applyFont="1" applyProtection="1" borderId="33" fillId="0" fontId="42" numFmtId="0" xfId="0">
      <alignment vertical="top"/>
      <protection locked="0"/>
    </xf>
    <xf applyAlignment="1" applyBorder="1" applyFont="1" applyProtection="1" borderId="1" fillId="0" fontId="42" numFmtId="0" xfId="0">
      <alignment horizontal="center" vertical="center"/>
      <protection locked="0"/>
    </xf>
    <xf applyAlignment="1" applyBorder="1" applyFont="1" applyProtection="1" borderId="1" fillId="0" fontId="42" numFmtId="0" xfId="0">
      <alignment horizontal="left" vertical="top"/>
      <protection locked="0"/>
    </xf>
    <xf applyAlignment="1" applyBorder="1" applyFont="1" applyProtection="1" borderId="35" fillId="0" fontId="42" numFmtId="0" xfId="0">
      <alignment vertical="top"/>
      <protection locked="0"/>
    </xf>
    <xf applyAlignment="1" applyBorder="1" applyFont="1" applyProtection="1" borderId="34" fillId="0" fontId="42" numFmtId="0" xfId="0">
      <alignment vertical="top"/>
      <protection locked="0"/>
    </xf>
    <xf applyAlignment="1" applyBorder="1" applyFont="1" applyProtection="1" borderId="36" fillId="0" fontId="42" numFmtId="0" xfId="0">
      <alignment vertical="top"/>
      <protection locked="0"/>
    </xf>
    <xf applyAlignment="1" applyFont="1" borderId="0" fillId="0" fontId="21" numFmtId="0" xfId="0">
      <alignment horizontal="left" vertical="top" wrapText="1"/>
    </xf>
    <xf applyAlignment="1" applyFont="1" borderId="0" fillId="0" fontId="21" numFmtId="0" xfId="0">
      <alignment horizontal="left" vertical="center"/>
    </xf>
    <xf applyAlignment="1" applyBorder="1" applyFont="1" applyProtection="1" borderId="0" fillId="0" fontId="2" numFmtId="0" xfId="0">
      <alignment horizontal="left" vertical="center"/>
    </xf>
    <xf applyBorder="1" applyProtection="1" borderId="0" fillId="0" fontId="0" numFmtId="0" xfId="0"/>
    <xf applyAlignment="1" applyBorder="1" applyFont="1" applyProtection="1" borderId="0" fillId="0" fontId="3" numFmtId="0" xfId="0">
      <alignment horizontal="left" vertical="top" wrapText="1"/>
    </xf>
    <xf applyAlignment="1" applyBorder="1" applyFill="1" applyFont="1" applyNumberFormat="1" applyProtection="1" borderId="0" fillId="4" fontId="2" numFmtId="49" xfId="0">
      <alignment horizontal="left" vertical="center"/>
      <protection locked="0"/>
    </xf>
    <xf applyAlignment="1" applyBorder="1" applyFont="1" applyNumberFormat="1" applyProtection="1" borderId="0" fillId="0" fontId="2" numFmtId="49" xfId="0">
      <alignment horizontal="left" vertical="center"/>
    </xf>
    <xf applyAlignment="1" applyBorder="1" applyFont="1" applyProtection="1" borderId="0" fillId="0" fontId="2" numFmtId="0" xfId="0">
      <alignment horizontal="left" vertical="center" wrapText="1"/>
    </xf>
    <xf applyAlignment="1" applyBorder="1" applyFont="1" applyNumberFormat="1" applyProtection="1" borderId="8" fillId="0" fontId="22" numFmtId="4" xfId="0">
      <alignment vertical="center"/>
    </xf>
    <xf applyAlignment="1" applyBorder="1" applyFont="1" applyProtection="1" borderId="8" fillId="0" fontId="0" numFmtId="0" xfId="0">
      <alignment vertical="center"/>
    </xf>
    <xf applyAlignment="1" applyBorder="1" applyFont="1" applyProtection="1" borderId="0" fillId="0" fontId="1" numFmtId="0" xfId="0">
      <alignment horizontal="right" vertical="center"/>
    </xf>
    <xf applyAlignment="1" applyBorder="1" applyFont="1" applyNumberFormat="1" applyProtection="1" borderId="0" fillId="0" fontId="1" numFmtId="164" xfId="0">
      <alignment horizontal="center" vertical="center"/>
    </xf>
    <xf applyAlignment="1" applyBorder="1" applyFont="1" applyProtection="1" borderId="0" fillId="0" fontId="1" numFmtId="0" xfId="0">
      <alignment vertical="center"/>
    </xf>
    <xf applyAlignment="1" applyBorder="1" applyFont="1" applyNumberFormat="1" applyProtection="1" borderId="0" fillId="0" fontId="21" numFmtId="4" xfId="0">
      <alignment vertical="center"/>
    </xf>
    <xf applyAlignment="1" applyBorder="1" applyFill="1" applyFont="1" applyProtection="1" borderId="10" fillId="5" fontId="3" numFmtId="0" xfId="0">
      <alignment horizontal="left" vertical="center"/>
    </xf>
    <xf applyAlignment="1" applyBorder="1" applyFill="1" applyFont="1" applyProtection="1" borderId="10" fillId="5" fontId="0" numFmtId="0" xfId="0">
      <alignment vertical="center"/>
    </xf>
    <xf applyAlignment="1" applyBorder="1" applyFill="1" applyFont="1" applyNumberFormat="1" applyProtection="1" borderId="10" fillId="5" fontId="3" numFmtId="4" xfId="0">
      <alignment vertical="center"/>
    </xf>
    <xf applyAlignment="1" applyBorder="1" applyFill="1" applyFont="1" applyProtection="1" borderId="11" fillId="5" fontId="0" numFmtId="0" xfId="0">
      <alignment vertical="center"/>
    </xf>
    <xf applyAlignment="1" applyFont="1" applyProtection="1" borderId="0" fillId="0" fontId="3" numFmtId="0" xfId="0">
      <alignment horizontal="left" vertical="center" wrapText="1"/>
    </xf>
    <xf applyAlignment="1" applyFont="1" applyProtection="1" borderId="0" fillId="0" fontId="3" numFmtId="0" xfId="0">
      <alignment vertical="center"/>
    </xf>
    <xf applyAlignment="1" applyFont="1" applyNumberFormat="1" applyProtection="1" borderId="0" fillId="0" fontId="2" numFmtId="165" xfId="0">
      <alignment horizontal="left" vertical="center"/>
    </xf>
    <xf applyAlignment="1" applyFont="1" applyProtection="1" borderId="0" fillId="0" fontId="2" numFmtId="0" xfId="0">
      <alignment vertical="center"/>
    </xf>
    <xf applyAlignment="1" applyBorder="1" applyFont="1" borderId="15" fillId="0" fontId="24" numFmtId="0" xfId="0">
      <alignment horizontal="center" vertical="center"/>
    </xf>
    <xf applyAlignment="1" applyBorder="1" applyFont="1" borderId="16" fillId="0" fontId="24" numFmtId="0" xfId="0">
      <alignment horizontal="left" vertical="center"/>
    </xf>
    <xf applyAlignment="1" applyBorder="1" applyFont="1" borderId="18" fillId="0" fontId="1" numFmtId="0" xfId="0">
      <alignment horizontal="left" vertical="center"/>
    </xf>
    <xf applyAlignment="1" applyBorder="1" applyFont="1" borderId="0" fillId="0" fontId="1" numFmtId="0" xfId="0">
      <alignment horizontal="left" vertical="center"/>
    </xf>
    <xf applyAlignment="1" applyBorder="1" applyFont="1" applyProtection="1" borderId="18" fillId="0" fontId="1" numFmtId="0" xfId="0">
      <alignment horizontal="left" vertical="center"/>
    </xf>
    <xf applyAlignment="1" applyBorder="1" applyFont="1" applyProtection="1" borderId="0" fillId="0" fontId="1" numFmtId="0" xfId="0">
      <alignment horizontal="left" vertical="center"/>
    </xf>
    <xf applyAlignment="1" applyBorder="1" applyFill="1" applyFont="1" applyProtection="1" borderId="9" fillId="6" fontId="2" numFmtId="0" xfId="0">
      <alignment horizontal="center" vertical="center"/>
    </xf>
    <xf applyAlignment="1" applyBorder="1" applyFill="1" applyFont="1" applyProtection="1" borderId="10" fillId="6" fontId="2" numFmtId="0" xfId="0">
      <alignment horizontal="left" vertical="center"/>
    </xf>
    <xf applyAlignment="1" applyBorder="1" applyFill="1" applyFont="1" applyProtection="1" borderId="10" fillId="6" fontId="2" numFmtId="0" xfId="0">
      <alignment horizontal="center" vertical="center"/>
    </xf>
    <xf applyAlignment="1" applyBorder="1" applyFill="1" applyFont="1" applyProtection="1" borderId="10" fillId="6" fontId="2" numFmtId="0" xfId="0">
      <alignment horizontal="right" vertical="center"/>
    </xf>
    <xf applyAlignment="1" applyFont="1" applyNumberFormat="1" applyProtection="1" borderId="0" fillId="0" fontId="29" numFmtId="4" xfId="0">
      <alignment vertical="center"/>
    </xf>
    <xf applyAlignment="1" applyFont="1" applyProtection="1" borderId="0" fillId="0" fontId="29" numFmtId="0" xfId="0">
      <alignment vertical="center"/>
    </xf>
    <xf applyAlignment="1" applyFont="1" applyProtection="1" borderId="0" fillId="0" fontId="28" numFmtId="0" xfId="0">
      <alignment horizontal="left" vertical="center" wrapText="1"/>
    </xf>
    <xf applyAlignment="1" applyFont="1" applyNumberFormat="1" applyProtection="1" borderId="0" fillId="0" fontId="25" numFmtId="4" xfId="0">
      <alignment horizontal="right" vertical="center"/>
    </xf>
    <xf applyAlignment="1" applyFont="1" applyNumberFormat="1" applyProtection="1" borderId="0" fillId="0" fontId="25" numFmtId="4" xfId="0">
      <alignment vertical="center"/>
    </xf>
    <xf borderId="0" fillId="0" fontId="0" numFmtId="0" xfId="0"/>
    <xf applyAlignment="1" applyBorder="1" applyFont="1" applyProtection="1" borderId="0" fillId="0" fontId="20" numFmtId="0" xfId="0">
      <alignment horizontal="left" vertical="center" wrapText="1"/>
    </xf>
    <xf applyAlignment="1" applyBorder="1" applyFont="1" applyProtection="1" borderId="0" fillId="0" fontId="20" numFmtId="0" xfId="0">
      <alignment horizontal="left" vertical="center"/>
    </xf>
    <xf applyAlignment="1" applyBorder="1" applyFont="1" applyProtection="1" borderId="0" fillId="0" fontId="3" numFmtId="0" xfId="0">
      <alignment horizontal="left" vertical="center" wrapText="1"/>
    </xf>
    <xf applyAlignment="1" applyBorder="1" applyFont="1" applyProtection="1" borderId="0" fillId="0" fontId="0" numFmtId="0" xfId="0">
      <alignment vertical="center"/>
    </xf>
    <xf applyAlignment="1" applyFont="1" applyProtection="1" borderId="0" fillId="0" fontId="20" numFmtId="0" xfId="0">
      <alignment horizontal="left" vertical="center" wrapText="1"/>
    </xf>
    <xf applyAlignment="1" applyFont="1" applyProtection="1" borderId="0" fillId="0" fontId="20" numFmtId="0" xfId="0">
      <alignment horizontal="left" vertical="center"/>
    </xf>
    <xf applyAlignment="1" applyFont="1" applyProtection="1" borderId="0" fillId="0" fontId="0" numFmtId="0" xfId="0">
      <alignment vertical="center"/>
    </xf>
    <xf applyAlignment="1" applyFill="1" applyFont="1" borderId="0" fillId="3" fontId="32" numFmtId="0" xfId="1">
      <alignment vertical="center"/>
    </xf>
    <xf applyAlignment="1" applyBorder="1" applyFont="1" applyProtection="1" borderId="1" fillId="0" fontId="45" numFmtId="0" xfId="0">
      <alignment horizontal="left" vertical="center"/>
      <protection locked="0"/>
    </xf>
    <xf applyAlignment="1" applyBorder="1" applyFont="1" applyProtection="1" borderId="1" fillId="0" fontId="45" numFmtId="0" xfId="0">
      <alignment horizontal="left" vertical="top"/>
      <protection locked="0"/>
    </xf>
    <xf applyAlignment="1" applyBorder="1" applyFont="1" applyProtection="1" borderId="34" fillId="0" fontId="44" numFmtId="0" xfId="0">
      <alignment horizontal="left"/>
      <protection locked="0"/>
    </xf>
    <xf applyAlignment="1" applyBorder="1" applyFont="1" applyProtection="1" borderId="1" fillId="0" fontId="43" numFmtId="0" xfId="0">
      <alignment horizontal="center" vertical="center" wrapText="1"/>
      <protection locked="0"/>
    </xf>
    <xf applyAlignment="1" applyBorder="1" applyFont="1" applyProtection="1" borderId="1" fillId="0" fontId="43" numFmtId="0" xfId="0">
      <alignment horizontal="center" vertical="center"/>
      <protection locked="0"/>
    </xf>
    <xf applyAlignment="1" applyBorder="1" applyFont="1" applyNumberFormat="1" applyProtection="1" borderId="1" fillId="0" fontId="45" numFmtId="49" xfId="0">
      <alignment horizontal="left" vertical="center" wrapText="1"/>
      <protection locked="0"/>
    </xf>
    <xf applyAlignment="1" applyBorder="1" applyFont="1" applyProtection="1" borderId="1" fillId="0" fontId="45" numFmtId="0" xfId="0">
      <alignment horizontal="left" vertical="center" wrapText="1"/>
      <protection locked="0"/>
    </xf>
    <xf applyAlignment="1" applyBorder="1" applyFont="1" applyProtection="1" borderId="34" fillId="0" fontId="44" numFmtId="0" xfId="0">
      <alignment horizontal="left" wrapText="1"/>
      <protection locked="0"/>
    </xf>
  </cellXfs>
  <cellStyles count="2">
    <cellStyle builtinId="8" name="Hypertextový odkaz" xfId="1"/>
    <cellStyle builtinId="0" customBuiltin="1" name="Normální" xf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http://www.pro-rozpocty.cz/software-a-data/kros-4-ocenovani-a-rizeni-stavebni-vyroby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http://www.pro-rozpocty.cz/software-a-data/kros-4-ocenovani-a-rizeni-stavebni-vyroby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http://www.pro-rozpocty.cz/software-a-data/kros-4-ocenovani-a-rizeni-stavebni-vyroby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algn="ctr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mpd="sng" w="25400">
          <a:solidFill>
            <a:schemeClr val="phClr"/>
          </a:solidFill>
          <a:prstDash val="solid"/>
        </a:ln>
        <a:ln algn="ctr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CM55"/>
  <sheetViews>
    <sheetView showGridLines="0" tabSelected="1" workbookViewId="0">
      <pane activePane="bottomLeft" state="frozen" topLeftCell="A2" ySplit="1"/>
      <selection pane="bottomLeft"/>
    </sheetView>
  </sheetViews>
  <sheetFormatPr defaultRowHeight="15"/>
  <cols>
    <col min="1" max="1" customWidth="true" width="8.33203125" collapsed="false"/>
    <col min="2" max="2" customWidth="true" width="1.6640625" collapsed="false"/>
    <col min="3" max="3" customWidth="true" width="4.1640625" collapsed="false"/>
    <col min="4" max="33" customWidth="true" width="2.6640625" collapsed="false"/>
    <col min="34" max="34" customWidth="true" width="3.33203125" collapsed="false"/>
    <col min="35" max="35" customWidth="true" width="31.6640625" collapsed="false"/>
    <col min="36" max="37" customWidth="true" width="2.5" collapsed="false"/>
    <col min="38" max="38" customWidth="true" width="8.33203125" collapsed="false"/>
    <col min="39" max="39" customWidth="true" width="3.33203125" collapsed="false"/>
    <col min="40" max="40" customWidth="true" width="13.33203125" collapsed="false"/>
    <col min="41" max="41" customWidth="true" width="7.5" collapsed="false"/>
    <col min="42" max="42" customWidth="true" width="4.1640625" collapsed="false"/>
    <col min="43" max="43" customWidth="true" width="15.6640625" collapsed="false"/>
    <col min="44" max="44" customWidth="true" width="13.6640625" collapsed="false"/>
    <col min="45" max="47" customWidth="true" hidden="true" width="25.83203125" collapsed="false"/>
    <col min="48" max="52" customWidth="true" hidden="true" width="21.6640625" collapsed="false"/>
    <col min="53" max="53" customWidth="true" hidden="true" width="19.1640625" collapsed="false"/>
    <col min="54" max="54" customWidth="true" hidden="true" width="25.0" collapsed="false"/>
    <col min="55" max="56" customWidth="true" hidden="true" width="19.1640625" collapsed="false"/>
    <col min="57" max="57" customWidth="true" width="66.5" collapsed="false"/>
    <col min="71" max="91" hidden="true" width="9.33203125" collapsed="false"/>
  </cols>
  <sheetData>
    <row customHeight="1" ht="21.4" r="1" spans="1:74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customHeight="1" ht="36.950000000000003" r="2" spans="1:74"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S2" s="24" t="s">
        <v>8</v>
      </c>
      <c r="BT2" s="24" t="s">
        <v>9</v>
      </c>
    </row>
    <row customHeight="1" ht="6.95" r="3" spans="1:74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customHeight="1" ht="36.950000000000003" r="4" spans="1:74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customHeight="1" ht="14.45" r="5" spans="1:74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59" t="s">
        <v>16</v>
      </c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29"/>
      <c r="AQ5" s="31"/>
      <c r="BE5" s="357" t="s">
        <v>17</v>
      </c>
      <c r="BS5" s="24" t="s">
        <v>8</v>
      </c>
    </row>
    <row customHeight="1" ht="36.950000000000003" r="6" spans="1:74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61" t="s">
        <v>19</v>
      </c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29"/>
      <c r="AQ6" s="31"/>
      <c r="BE6" s="358"/>
      <c r="BS6" s="24" t="s">
        <v>8</v>
      </c>
    </row>
    <row customHeight="1" ht="14.45" r="7" spans="1:74">
      <c r="B7" s="28"/>
      <c r="C7" s="29"/>
      <c r="D7" s="37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21</v>
      </c>
      <c r="AO7" s="29"/>
      <c r="AP7" s="29"/>
      <c r="AQ7" s="31"/>
      <c r="BE7" s="358"/>
      <c r="BS7" s="24" t="s">
        <v>8</v>
      </c>
    </row>
    <row customHeight="1" ht="14.45" r="8" spans="1:74">
      <c r="B8" s="28"/>
      <c r="C8" s="29"/>
      <c r="D8" s="37" t="s">
        <v>23</v>
      </c>
      <c r="E8" s="29"/>
      <c r="F8" s="29"/>
      <c r="G8" s="29"/>
      <c r="H8" s="29"/>
      <c r="I8" s="29"/>
      <c r="J8" s="29"/>
      <c r="K8" s="35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25</v>
      </c>
      <c r="AL8" s="29"/>
      <c r="AM8" s="29"/>
      <c r="AN8" s="38" t="s">
        <v>26</v>
      </c>
      <c r="AO8" s="29"/>
      <c r="AP8" s="29"/>
      <c r="AQ8" s="31"/>
      <c r="BE8" s="358"/>
      <c r="BS8" s="24" t="s">
        <v>8</v>
      </c>
    </row>
    <row customHeight="1" ht="14.45" r="9" spans="1:74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58"/>
      <c r="BS9" s="24" t="s">
        <v>8</v>
      </c>
    </row>
    <row customHeight="1" ht="14.45" r="10" spans="1:74">
      <c r="B10" s="28"/>
      <c r="C10" s="29"/>
      <c r="D10" s="37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28</v>
      </c>
      <c r="AL10" s="29"/>
      <c r="AM10" s="29"/>
      <c r="AN10" s="35" t="s">
        <v>21</v>
      </c>
      <c r="AO10" s="29"/>
      <c r="AP10" s="29"/>
      <c r="AQ10" s="31"/>
      <c r="BE10" s="358"/>
      <c r="BS10" s="24" t="s">
        <v>8</v>
      </c>
    </row>
    <row customHeight="1" ht="18.399999999999999" r="11" spans="1:74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30</v>
      </c>
      <c r="AL11" s="29"/>
      <c r="AM11" s="29"/>
      <c r="AN11" s="35" t="s">
        <v>21</v>
      </c>
      <c r="AO11" s="29"/>
      <c r="AP11" s="29"/>
      <c r="AQ11" s="31"/>
      <c r="BE11" s="358"/>
      <c r="BS11" s="24" t="s">
        <v>8</v>
      </c>
    </row>
    <row customHeight="1" ht="6.95" r="12" spans="1:74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58"/>
      <c r="BS12" s="24" t="s">
        <v>8</v>
      </c>
    </row>
    <row customHeight="1" ht="14.45" r="13" spans="1:74">
      <c r="B13" s="28"/>
      <c r="C13" s="29"/>
      <c r="D13" s="37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28</v>
      </c>
      <c r="AL13" s="29"/>
      <c r="AM13" s="29"/>
      <c r="AN13" s="39" t="s">
        <v>32</v>
      </c>
      <c r="AO13" s="29"/>
      <c r="AP13" s="29"/>
      <c r="AQ13" s="31"/>
      <c r="BE13" s="358"/>
      <c r="BS13" s="24" t="s">
        <v>8</v>
      </c>
    </row>
    <row r="14" spans="1:74">
      <c r="B14" s="28"/>
      <c r="C14" s="29"/>
      <c r="D14" s="29"/>
      <c r="E14" s="362" t="s">
        <v>32</v>
      </c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7" t="s">
        <v>30</v>
      </c>
      <c r="AL14" s="29"/>
      <c r="AM14" s="29"/>
      <c r="AN14" s="39" t="s">
        <v>32</v>
      </c>
      <c r="AO14" s="29"/>
      <c r="AP14" s="29"/>
      <c r="AQ14" s="31"/>
      <c r="BE14" s="358"/>
      <c r="BS14" s="24" t="s">
        <v>8</v>
      </c>
    </row>
    <row customHeight="1" ht="6.95" r="15" spans="1:74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58"/>
      <c r="BS15" s="24" t="s">
        <v>6</v>
      </c>
    </row>
    <row customHeight="1" ht="14.45" r="16" spans="1:74">
      <c r="B16" s="28"/>
      <c r="C16" s="29"/>
      <c r="D16" s="37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28</v>
      </c>
      <c r="AL16" s="29"/>
      <c r="AM16" s="29"/>
      <c r="AN16" s="35" t="s">
        <v>21</v>
      </c>
      <c r="AO16" s="29"/>
      <c r="AP16" s="29"/>
      <c r="AQ16" s="31"/>
      <c r="BE16" s="358"/>
      <c r="BS16" s="24" t="s">
        <v>6</v>
      </c>
    </row>
    <row customHeight="1" ht="18.399999999999999" r="17" spans="2:71">
      <c r="B17" s="28"/>
      <c r="C17" s="29"/>
      <c r="D17" s="29"/>
      <c r="E17" s="35" t="s">
        <v>34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30</v>
      </c>
      <c r="AL17" s="29"/>
      <c r="AM17" s="29"/>
      <c r="AN17" s="35" t="s">
        <v>21</v>
      </c>
      <c r="AO17" s="29"/>
      <c r="AP17" s="29"/>
      <c r="AQ17" s="31"/>
      <c r="BE17" s="358"/>
      <c r="BS17" s="24" t="s">
        <v>35</v>
      </c>
    </row>
    <row customHeight="1" ht="6.95" r="18" spans="2:7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58"/>
      <c r="BS18" s="24" t="s">
        <v>8</v>
      </c>
    </row>
    <row customHeight="1" ht="14.45" r="19" spans="2:71">
      <c r="B19" s="28"/>
      <c r="C19" s="29"/>
      <c r="D19" s="37" t="s">
        <v>36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58"/>
      <c r="BS19" s="24" t="s">
        <v>8</v>
      </c>
    </row>
    <row customHeight="1" ht="22.5" r="20" spans="2:71">
      <c r="B20" s="28"/>
      <c r="C20" s="29"/>
      <c r="D20" s="29"/>
      <c r="E20" s="364" t="s">
        <v>21</v>
      </c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29"/>
      <c r="AP20" s="29"/>
      <c r="AQ20" s="31"/>
      <c r="BE20" s="358"/>
      <c r="BS20" s="24" t="s">
        <v>35</v>
      </c>
    </row>
    <row customHeight="1" ht="6.95" r="21" spans="2:7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58"/>
    </row>
    <row customHeight="1" ht="6.95" r="22" spans="2:71">
      <c r="B22" s="28"/>
      <c r="C22" s="2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29"/>
      <c r="AQ22" s="31"/>
      <c r="BE22" s="358"/>
    </row>
    <row customFormat="1" customHeight="1" ht="25.9" r="23" s="1" spans="2:71">
      <c r="B23" s="41"/>
      <c r="C23" s="42"/>
      <c r="D23" s="43" t="s">
        <v>37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65">
        <f>ROUND(AG51,1)</f>
        <v>0</v>
      </c>
      <c r="AL23" s="366"/>
      <c r="AM23" s="366"/>
      <c r="AN23" s="366"/>
      <c r="AO23" s="366"/>
      <c r="AP23" s="42"/>
      <c r="AQ23" s="45"/>
      <c r="BE23" s="358"/>
    </row>
    <row customFormat="1" customHeight="1" ht="6.95" r="24" s="1" spans="2:71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5"/>
      <c r="BE24" s="358"/>
    </row>
    <row customFormat="1" ht="13.5" r="25" s="1" spans="2:71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367" t="s">
        <v>38</v>
      </c>
      <c r="M25" s="367"/>
      <c r="N25" s="367"/>
      <c r="O25" s="367"/>
      <c r="P25" s="42"/>
      <c r="Q25" s="42"/>
      <c r="R25" s="42"/>
      <c r="S25" s="42"/>
      <c r="T25" s="42"/>
      <c r="U25" s="42"/>
      <c r="V25" s="42"/>
      <c r="W25" s="367" t="s">
        <v>39</v>
      </c>
      <c r="X25" s="367"/>
      <c r="Y25" s="367"/>
      <c r="Z25" s="367"/>
      <c r="AA25" s="367"/>
      <c r="AB25" s="367"/>
      <c r="AC25" s="367"/>
      <c r="AD25" s="367"/>
      <c r="AE25" s="367"/>
      <c r="AF25" s="42"/>
      <c r="AG25" s="42"/>
      <c r="AH25" s="42"/>
      <c r="AI25" s="42"/>
      <c r="AJ25" s="42"/>
      <c r="AK25" s="367" t="s">
        <v>40</v>
      </c>
      <c r="AL25" s="367"/>
      <c r="AM25" s="367"/>
      <c r="AN25" s="367"/>
      <c r="AO25" s="367"/>
      <c r="AP25" s="42"/>
      <c r="AQ25" s="45"/>
      <c r="BE25" s="358"/>
    </row>
    <row customFormat="1" customHeight="1" ht="14.45" r="26" s="2" spans="2:71">
      <c r="B26" s="47"/>
      <c r="C26" s="48"/>
      <c r="D26" s="49" t="s">
        <v>41</v>
      </c>
      <c r="E26" s="48"/>
      <c r="F26" s="49" t="s">
        <v>42</v>
      </c>
      <c r="G26" s="48"/>
      <c r="H26" s="48"/>
      <c r="I26" s="48"/>
      <c r="J26" s="48"/>
      <c r="K26" s="48"/>
      <c r="L26" s="368">
        <v>0.21</v>
      </c>
      <c r="M26" s="369"/>
      <c r="N26" s="369"/>
      <c r="O26" s="369"/>
      <c r="P26" s="48"/>
      <c r="Q26" s="48"/>
      <c r="R26" s="48"/>
      <c r="S26" s="48"/>
      <c r="T26" s="48"/>
      <c r="U26" s="48"/>
      <c r="V26" s="48"/>
      <c r="W26" s="370">
        <f>ROUND(AZ51,1)</f>
        <v>0</v>
      </c>
      <c r="X26" s="369"/>
      <c r="Y26" s="369"/>
      <c r="Z26" s="369"/>
      <c r="AA26" s="369"/>
      <c r="AB26" s="369"/>
      <c r="AC26" s="369"/>
      <c r="AD26" s="369"/>
      <c r="AE26" s="369"/>
      <c r="AF26" s="48"/>
      <c r="AG26" s="48"/>
      <c r="AH26" s="48"/>
      <c r="AI26" s="48"/>
      <c r="AJ26" s="48"/>
      <c r="AK26" s="370">
        <f>ROUND(AV51,1)</f>
        <v>0</v>
      </c>
      <c r="AL26" s="369"/>
      <c r="AM26" s="369"/>
      <c r="AN26" s="369"/>
      <c r="AO26" s="369"/>
      <c r="AP26" s="48"/>
      <c r="AQ26" s="50"/>
      <c r="BE26" s="358"/>
    </row>
    <row customFormat="1" customHeight="1" ht="14.45" r="27" s="2" spans="2:71">
      <c r="B27" s="47"/>
      <c r="C27" s="48"/>
      <c r="D27" s="48"/>
      <c r="E27" s="48"/>
      <c r="F27" s="49" t="s">
        <v>43</v>
      </c>
      <c r="G27" s="48"/>
      <c r="H27" s="48"/>
      <c r="I27" s="48"/>
      <c r="J27" s="48"/>
      <c r="K27" s="48"/>
      <c r="L27" s="368">
        <v>0.15</v>
      </c>
      <c r="M27" s="369"/>
      <c r="N27" s="369"/>
      <c r="O27" s="369"/>
      <c r="P27" s="48"/>
      <c r="Q27" s="48"/>
      <c r="R27" s="48"/>
      <c r="S27" s="48"/>
      <c r="T27" s="48"/>
      <c r="U27" s="48"/>
      <c r="V27" s="48"/>
      <c r="W27" s="370">
        <f>ROUND(BA51,1)</f>
        <v>0</v>
      </c>
      <c r="X27" s="369"/>
      <c r="Y27" s="369"/>
      <c r="Z27" s="369"/>
      <c r="AA27" s="369"/>
      <c r="AB27" s="369"/>
      <c r="AC27" s="369"/>
      <c r="AD27" s="369"/>
      <c r="AE27" s="369"/>
      <c r="AF27" s="48"/>
      <c r="AG27" s="48"/>
      <c r="AH27" s="48"/>
      <c r="AI27" s="48"/>
      <c r="AJ27" s="48"/>
      <c r="AK27" s="370">
        <f>ROUND(AW51,1)</f>
        <v>0</v>
      </c>
      <c r="AL27" s="369"/>
      <c r="AM27" s="369"/>
      <c r="AN27" s="369"/>
      <c r="AO27" s="369"/>
      <c r="AP27" s="48"/>
      <c r="AQ27" s="50"/>
      <c r="BE27" s="358"/>
    </row>
    <row customFormat="1" customHeight="1" hidden="1" ht="14.45" r="28" s="2" spans="2:71">
      <c r="B28" s="47"/>
      <c r="C28" s="48"/>
      <c r="D28" s="48"/>
      <c r="E28" s="48"/>
      <c r="F28" s="49" t="s">
        <v>44</v>
      </c>
      <c r="G28" s="48"/>
      <c r="H28" s="48"/>
      <c r="I28" s="48"/>
      <c r="J28" s="48"/>
      <c r="K28" s="48"/>
      <c r="L28" s="368">
        <v>0.21</v>
      </c>
      <c r="M28" s="369"/>
      <c r="N28" s="369"/>
      <c r="O28" s="369"/>
      <c r="P28" s="48"/>
      <c r="Q28" s="48"/>
      <c r="R28" s="48"/>
      <c r="S28" s="48"/>
      <c r="T28" s="48"/>
      <c r="U28" s="48"/>
      <c r="V28" s="48"/>
      <c r="W28" s="370">
        <f>ROUND(BB51,1)</f>
        <v>0</v>
      </c>
      <c r="X28" s="369"/>
      <c r="Y28" s="369"/>
      <c r="Z28" s="369"/>
      <c r="AA28" s="369"/>
      <c r="AB28" s="369"/>
      <c r="AC28" s="369"/>
      <c r="AD28" s="369"/>
      <c r="AE28" s="369"/>
      <c r="AF28" s="48"/>
      <c r="AG28" s="48"/>
      <c r="AH28" s="48"/>
      <c r="AI28" s="48"/>
      <c r="AJ28" s="48"/>
      <c r="AK28" s="370">
        <v>0</v>
      </c>
      <c r="AL28" s="369"/>
      <c r="AM28" s="369"/>
      <c r="AN28" s="369"/>
      <c r="AO28" s="369"/>
      <c r="AP28" s="48"/>
      <c r="AQ28" s="50"/>
      <c r="BE28" s="358"/>
    </row>
    <row customFormat="1" customHeight="1" hidden="1" ht="14.45" r="29" s="2" spans="2:71">
      <c r="B29" s="47"/>
      <c r="C29" s="48"/>
      <c r="D29" s="48"/>
      <c r="E29" s="48"/>
      <c r="F29" s="49" t="s">
        <v>45</v>
      </c>
      <c r="G29" s="48"/>
      <c r="H29" s="48"/>
      <c r="I29" s="48"/>
      <c r="J29" s="48"/>
      <c r="K29" s="48"/>
      <c r="L29" s="368">
        <v>0.15</v>
      </c>
      <c r="M29" s="369"/>
      <c r="N29" s="369"/>
      <c r="O29" s="369"/>
      <c r="P29" s="48"/>
      <c r="Q29" s="48"/>
      <c r="R29" s="48"/>
      <c r="S29" s="48"/>
      <c r="T29" s="48"/>
      <c r="U29" s="48"/>
      <c r="V29" s="48"/>
      <c r="W29" s="370">
        <f>ROUND(BC51,1)</f>
        <v>0</v>
      </c>
      <c r="X29" s="369"/>
      <c r="Y29" s="369"/>
      <c r="Z29" s="369"/>
      <c r="AA29" s="369"/>
      <c r="AB29" s="369"/>
      <c r="AC29" s="369"/>
      <c r="AD29" s="369"/>
      <c r="AE29" s="369"/>
      <c r="AF29" s="48"/>
      <c r="AG29" s="48"/>
      <c r="AH29" s="48"/>
      <c r="AI29" s="48"/>
      <c r="AJ29" s="48"/>
      <c r="AK29" s="370">
        <v>0</v>
      </c>
      <c r="AL29" s="369"/>
      <c r="AM29" s="369"/>
      <c r="AN29" s="369"/>
      <c r="AO29" s="369"/>
      <c r="AP29" s="48"/>
      <c r="AQ29" s="50"/>
      <c r="BE29" s="358"/>
    </row>
    <row customFormat="1" customHeight="1" hidden="1" ht="14.45" r="30" s="2" spans="2:71">
      <c r="B30" s="47"/>
      <c r="C30" s="48"/>
      <c r="D30" s="48"/>
      <c r="E30" s="48"/>
      <c r="F30" s="49" t="s">
        <v>46</v>
      </c>
      <c r="G30" s="48"/>
      <c r="H30" s="48"/>
      <c r="I30" s="48"/>
      <c r="J30" s="48"/>
      <c r="K30" s="48"/>
      <c r="L30" s="368">
        <v>0</v>
      </c>
      <c r="M30" s="369"/>
      <c r="N30" s="369"/>
      <c r="O30" s="369"/>
      <c r="P30" s="48"/>
      <c r="Q30" s="48"/>
      <c r="R30" s="48"/>
      <c r="S30" s="48"/>
      <c r="T30" s="48"/>
      <c r="U30" s="48"/>
      <c r="V30" s="48"/>
      <c r="W30" s="370">
        <f>ROUND(BD51,1)</f>
        <v>0</v>
      </c>
      <c r="X30" s="369"/>
      <c r="Y30" s="369"/>
      <c r="Z30" s="369"/>
      <c r="AA30" s="369"/>
      <c r="AB30" s="369"/>
      <c r="AC30" s="369"/>
      <c r="AD30" s="369"/>
      <c r="AE30" s="369"/>
      <c r="AF30" s="48"/>
      <c r="AG30" s="48"/>
      <c r="AH30" s="48"/>
      <c r="AI30" s="48"/>
      <c r="AJ30" s="48"/>
      <c r="AK30" s="370">
        <v>0</v>
      </c>
      <c r="AL30" s="369"/>
      <c r="AM30" s="369"/>
      <c r="AN30" s="369"/>
      <c r="AO30" s="369"/>
      <c r="AP30" s="48"/>
      <c r="AQ30" s="50"/>
      <c r="BE30" s="358"/>
    </row>
    <row customFormat="1" customHeight="1" ht="6.95" r="31" s="1" spans="2:7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5"/>
      <c r="BE31" s="358"/>
    </row>
    <row customFormat="1" customHeight="1" ht="25.9" r="32" s="1" spans="2:71">
      <c r="B32" s="41"/>
      <c r="C32" s="51"/>
      <c r="D32" s="52" t="s">
        <v>47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4" t="s">
        <v>48</v>
      </c>
      <c r="U32" s="53"/>
      <c r="V32" s="53"/>
      <c r="W32" s="53"/>
      <c r="X32" s="371" t="s">
        <v>49</v>
      </c>
      <c r="Y32" s="372"/>
      <c r="Z32" s="372"/>
      <c r="AA32" s="372"/>
      <c r="AB32" s="372"/>
      <c r="AC32" s="53"/>
      <c r="AD32" s="53"/>
      <c r="AE32" s="53"/>
      <c r="AF32" s="53"/>
      <c r="AG32" s="53"/>
      <c r="AH32" s="53"/>
      <c r="AI32" s="53"/>
      <c r="AJ32" s="53"/>
      <c r="AK32" s="373">
        <f>SUM(AK23:AK30)</f>
        <v>0</v>
      </c>
      <c r="AL32" s="372"/>
      <c r="AM32" s="372"/>
      <c r="AN32" s="372"/>
      <c r="AO32" s="374"/>
      <c r="AP32" s="51"/>
      <c r="AQ32" s="55"/>
      <c r="BE32" s="358"/>
    </row>
    <row customFormat="1" customHeight="1" ht="6.95" r="33" s="1" spans="2:56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5"/>
    </row>
    <row customFormat="1" customHeight="1" ht="6.95" r="34" s="1" spans="2:56"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8"/>
    </row>
    <row customFormat="1" customHeight="1" ht="6.95" r="38" s="1" spans="2:56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1"/>
    </row>
    <row customFormat="1" customHeight="1" ht="36.950000000000003" r="39" s="1" spans="2:56">
      <c r="B39" s="41"/>
      <c r="C39" s="62" t="s">
        <v>50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1"/>
    </row>
    <row customFormat="1" customHeight="1" ht="6.95" r="40" s="1" spans="2:56">
      <c r="B40" s="4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1"/>
    </row>
    <row customFormat="1" customHeight="1" ht="14.45" r="41" s="3" spans="2:56">
      <c r="B41" s="64"/>
      <c r="C41" s="65" t="s">
        <v>15</v>
      </c>
      <c r="D41" s="66"/>
      <c r="E41" s="66"/>
      <c r="F41" s="66"/>
      <c r="G41" s="66"/>
      <c r="H41" s="66"/>
      <c r="I41" s="66"/>
      <c r="J41" s="66"/>
      <c r="K41" s="66"/>
      <c r="L41" s="66" t="str">
        <f>K5</f>
        <v>2017/10/30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7"/>
    </row>
    <row customFormat="1" customHeight="1" ht="36.950000000000003" r="42" s="4" spans="2:56">
      <c r="B42" s="68"/>
      <c r="C42" s="69" t="s">
        <v>18</v>
      </c>
      <c r="D42" s="70"/>
      <c r="E42" s="70"/>
      <c r="F42" s="70"/>
      <c r="G42" s="70"/>
      <c r="H42" s="70"/>
      <c r="I42" s="70"/>
      <c r="J42" s="70"/>
      <c r="K42" s="70"/>
      <c r="L42" s="375" t="str">
        <f>K6</f>
        <v>Změna užívání z pohostinství na dětskou skupinu do 12 dětí, Zdětín č.p. 77</v>
      </c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6"/>
      <c r="AC42" s="376"/>
      <c r="AD42" s="376"/>
      <c r="AE42" s="376"/>
      <c r="AF42" s="376"/>
      <c r="AG42" s="376"/>
      <c r="AH42" s="376"/>
      <c r="AI42" s="376"/>
      <c r="AJ42" s="376"/>
      <c r="AK42" s="376"/>
      <c r="AL42" s="376"/>
      <c r="AM42" s="376"/>
      <c r="AN42" s="376"/>
      <c r="AO42" s="376"/>
      <c r="AP42" s="70"/>
      <c r="AQ42" s="70"/>
      <c r="AR42" s="71"/>
    </row>
    <row customFormat="1" customHeight="1" ht="6.95" r="43" s="1" spans="2:56">
      <c r="B43" s="41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1"/>
    </row>
    <row customFormat="1" r="44" s="1" spans="2:56">
      <c r="B44" s="41"/>
      <c r="C44" s="65" t="s">
        <v>23</v>
      </c>
      <c r="D44" s="63"/>
      <c r="E44" s="63"/>
      <c r="F44" s="63"/>
      <c r="G44" s="63"/>
      <c r="H44" s="63"/>
      <c r="I44" s="63"/>
      <c r="J44" s="63"/>
      <c r="K44" s="63"/>
      <c r="L44" s="72" t="str">
        <f>IF(K8="","",K8)</f>
        <v>Zdětín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5" t="s">
        <v>25</v>
      </c>
      <c r="AJ44" s="63"/>
      <c r="AK44" s="63"/>
      <c r="AL44" s="63"/>
      <c r="AM44" s="377" t="str">
        <f>IF(AN8= "","",AN8)</f>
        <v>30.10.2017</v>
      </c>
      <c r="AN44" s="377"/>
      <c r="AO44" s="63"/>
      <c r="AP44" s="63"/>
      <c r="AQ44" s="63"/>
      <c r="AR44" s="61"/>
    </row>
    <row customFormat="1" customHeight="1" ht="6.95" r="45" s="1" spans="2:56">
      <c r="B45" s="4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1"/>
    </row>
    <row customFormat="1" r="46" s="1" spans="2:56">
      <c r="B46" s="41"/>
      <c r="C46" s="65" t="s">
        <v>27</v>
      </c>
      <c r="D46" s="63"/>
      <c r="E46" s="63"/>
      <c r="F46" s="63"/>
      <c r="G46" s="63"/>
      <c r="H46" s="63"/>
      <c r="I46" s="63"/>
      <c r="J46" s="63"/>
      <c r="K46" s="63"/>
      <c r="L46" s="66" t="str">
        <f>IF(E11= "","",E11)</f>
        <v>Obec Zdětín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5" t="s">
        <v>33</v>
      </c>
      <c r="AJ46" s="63"/>
      <c r="AK46" s="63"/>
      <c r="AL46" s="63"/>
      <c r="AM46" s="378" t="str">
        <f>IF(E17="","",E17)</f>
        <v>Ing. Hana Hájková</v>
      </c>
      <c r="AN46" s="378"/>
      <c r="AO46" s="378"/>
      <c r="AP46" s="378"/>
      <c r="AQ46" s="63"/>
      <c r="AR46" s="61"/>
      <c r="AS46" s="379" t="s">
        <v>51</v>
      </c>
      <c r="AT46" s="380"/>
      <c r="AU46" s="74"/>
      <c r="AV46" s="74"/>
      <c r="AW46" s="74"/>
      <c r="AX46" s="74"/>
      <c r="AY46" s="74"/>
      <c r="AZ46" s="74"/>
      <c r="BA46" s="74"/>
      <c r="BB46" s="74"/>
      <c r="BC46" s="74"/>
      <c r="BD46" s="75"/>
    </row>
    <row customFormat="1" r="47" s="1" spans="2:56">
      <c r="B47" s="41"/>
      <c r="C47" s="65" t="s">
        <v>31</v>
      </c>
      <c r="D47" s="63"/>
      <c r="E47" s="63"/>
      <c r="F47" s="63"/>
      <c r="G47" s="63"/>
      <c r="H47" s="63"/>
      <c r="I47" s="63"/>
      <c r="J47" s="63"/>
      <c r="K47" s="63"/>
      <c r="L47" s="66" t="str">
        <f>IF(E14= "Vyplň údaj","",E14)</f>
        <v/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1"/>
      <c r="AS47" s="381"/>
      <c r="AT47" s="382"/>
      <c r="AU47" s="76"/>
      <c r="AV47" s="76"/>
      <c r="AW47" s="76"/>
      <c r="AX47" s="76"/>
      <c r="AY47" s="76"/>
      <c r="AZ47" s="76"/>
      <c r="BA47" s="76"/>
      <c r="BB47" s="76"/>
      <c r="BC47" s="76"/>
      <c r="BD47" s="77"/>
    </row>
    <row customFormat="1" customHeight="1" ht="10.9" r="48" s="1" spans="2:56">
      <c r="B48" s="41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1"/>
      <c r="AS48" s="383"/>
      <c r="AT48" s="384"/>
      <c r="AU48" s="42"/>
      <c r="AV48" s="42"/>
      <c r="AW48" s="42"/>
      <c r="AX48" s="42"/>
      <c r="AY48" s="42"/>
      <c r="AZ48" s="42"/>
      <c r="BA48" s="42"/>
      <c r="BB48" s="42"/>
      <c r="BC48" s="42"/>
      <c r="BD48" s="78"/>
    </row>
    <row customFormat="1" customHeight="1" ht="29.25" r="49" s="1" spans="1:91">
      <c r="B49" s="41"/>
      <c r="C49" s="385" t="s">
        <v>52</v>
      </c>
      <c r="D49" s="386"/>
      <c r="E49" s="386"/>
      <c r="F49" s="386"/>
      <c r="G49" s="386"/>
      <c r="H49" s="79"/>
      <c r="I49" s="387" t="s">
        <v>53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8" t="s">
        <v>54</v>
      </c>
      <c r="AH49" s="386"/>
      <c r="AI49" s="386"/>
      <c r="AJ49" s="386"/>
      <c r="AK49" s="386"/>
      <c r="AL49" s="386"/>
      <c r="AM49" s="386"/>
      <c r="AN49" s="387" t="s">
        <v>55</v>
      </c>
      <c r="AO49" s="386"/>
      <c r="AP49" s="386"/>
      <c r="AQ49" s="80" t="s">
        <v>56</v>
      </c>
      <c r="AR49" s="61"/>
      <c r="AS49" s="81" t="s">
        <v>57</v>
      </c>
      <c r="AT49" s="82" t="s">
        <v>58</v>
      </c>
      <c r="AU49" s="82" t="s">
        <v>59</v>
      </c>
      <c r="AV49" s="82" t="s">
        <v>60</v>
      </c>
      <c r="AW49" s="82" t="s">
        <v>61</v>
      </c>
      <c r="AX49" s="82" t="s">
        <v>62</v>
      </c>
      <c r="AY49" s="82" t="s">
        <v>63</v>
      </c>
      <c r="AZ49" s="82" t="s">
        <v>64</v>
      </c>
      <c r="BA49" s="82" t="s">
        <v>65</v>
      </c>
      <c r="BB49" s="82" t="s">
        <v>66</v>
      </c>
      <c r="BC49" s="82" t="s">
        <v>67</v>
      </c>
      <c r="BD49" s="83" t="s">
        <v>68</v>
      </c>
    </row>
    <row customFormat="1" customHeight="1" ht="10.9" r="50" s="1" spans="1:91">
      <c r="B50" s="41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1"/>
      <c r="AS50" s="84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6"/>
    </row>
    <row customFormat="1" customHeight="1" ht="32.450000000000003" r="51" s="4" spans="1:91">
      <c r="B51" s="68"/>
      <c r="C51" s="87" t="s">
        <v>69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392">
        <f>ROUND(SUM(AG52:AG53),1)</f>
        <v>0</v>
      </c>
      <c r="AH51" s="392"/>
      <c r="AI51" s="392"/>
      <c r="AJ51" s="392"/>
      <c r="AK51" s="392"/>
      <c r="AL51" s="392"/>
      <c r="AM51" s="392"/>
      <c r="AN51" s="393">
        <f>SUM(AG51,AT51)</f>
        <v>0</v>
      </c>
      <c r="AO51" s="393"/>
      <c r="AP51" s="393"/>
      <c r="AQ51" s="89" t="s">
        <v>21</v>
      </c>
      <c r="AR51" s="71"/>
      <c r="AS51" s="90">
        <f>ROUND(SUM(AS52:AS53),1)</f>
        <v>0</v>
      </c>
      <c r="AT51" s="91">
        <f>ROUND(SUM(AV51:AW51),1)</f>
        <v>0</v>
      </c>
      <c r="AU51" s="92">
        <f>ROUND(SUM(AU52:AU53),5)</f>
        <v>0</v>
      </c>
      <c r="AV51" s="91">
        <f>ROUND(AZ51*L26,1)</f>
        <v>0</v>
      </c>
      <c r="AW51" s="91">
        <f>ROUND(BA51*L27,1)</f>
        <v>0</v>
      </c>
      <c r="AX51" s="91">
        <f>ROUND(BB51*L26,1)</f>
        <v>0</v>
      </c>
      <c r="AY51" s="91">
        <f>ROUND(BC51*L27,1)</f>
        <v>0</v>
      </c>
      <c r="AZ51" s="91">
        <f>ROUND(SUM(AZ52:AZ53),1)</f>
        <v>0</v>
      </c>
      <c r="BA51" s="91">
        <f>ROUND(SUM(BA52:BA53),1)</f>
        <v>0</v>
      </c>
      <c r="BB51" s="91">
        <f>ROUND(SUM(BB52:BB53),1)</f>
        <v>0</v>
      </c>
      <c r="BC51" s="91">
        <f>ROUND(SUM(BC52:BC53),1)</f>
        <v>0</v>
      </c>
      <c r="BD51" s="93">
        <f>ROUND(SUM(BD52:BD53),1)</f>
        <v>0</v>
      </c>
      <c r="BS51" s="94" t="s">
        <v>70</v>
      </c>
      <c r="BT51" s="94" t="s">
        <v>71</v>
      </c>
      <c r="BU51" s="95" t="s">
        <v>72</v>
      </c>
      <c r="BV51" s="94" t="s">
        <v>73</v>
      </c>
      <c r="BW51" s="94" t="s">
        <v>7</v>
      </c>
      <c r="BX51" s="94" t="s">
        <v>74</v>
      </c>
      <c r="CL51" s="94" t="s">
        <v>21</v>
      </c>
    </row>
    <row customFormat="1" customHeight="1" ht="37.5" r="52" s="5" spans="1:91">
      <c r="A52" s="96" t="s">
        <v>75</v>
      </c>
      <c r="B52" s="97"/>
      <c r="C52" s="98"/>
      <c r="D52" s="391" t="s">
        <v>76</v>
      </c>
      <c r="E52" s="391"/>
      <c r="F52" s="391"/>
      <c r="G52" s="391"/>
      <c r="H52" s="391"/>
      <c r="I52" s="99"/>
      <c r="J52" s="391" t="s">
        <v>77</v>
      </c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89">
        <f>'1 - Architektonicko stave...'!J27</f>
        <v>0</v>
      </c>
      <c r="AH52" s="390"/>
      <c r="AI52" s="390"/>
      <c r="AJ52" s="390"/>
      <c r="AK52" s="390"/>
      <c r="AL52" s="390"/>
      <c r="AM52" s="390"/>
      <c r="AN52" s="389">
        <f>SUM(AG52,AT52)</f>
        <v>0</v>
      </c>
      <c r="AO52" s="390"/>
      <c r="AP52" s="390"/>
      <c r="AQ52" s="100" t="s">
        <v>78</v>
      </c>
      <c r="AR52" s="101"/>
      <c r="AS52" s="102">
        <v>0</v>
      </c>
      <c r="AT52" s="103">
        <f>ROUND(SUM(AV52:AW52),1)</f>
        <v>0</v>
      </c>
      <c r="AU52" s="104">
        <f>'1 - Architektonicko stave...'!P100</f>
        <v>0</v>
      </c>
      <c r="AV52" s="103">
        <f>'1 - Architektonicko stave...'!J30</f>
        <v>0</v>
      </c>
      <c r="AW52" s="103">
        <f>'1 - Architektonicko stave...'!J31</f>
        <v>0</v>
      </c>
      <c r="AX52" s="103">
        <f>'1 - Architektonicko stave...'!J32</f>
        <v>0</v>
      </c>
      <c r="AY52" s="103">
        <f>'1 - Architektonicko stave...'!J33</f>
        <v>0</v>
      </c>
      <c r="AZ52" s="103">
        <f>'1 - Architektonicko stave...'!F30</f>
        <v>0</v>
      </c>
      <c r="BA52" s="103">
        <f>'1 - Architektonicko stave...'!F31</f>
        <v>0</v>
      </c>
      <c r="BB52" s="103">
        <f>'1 - Architektonicko stave...'!F32</f>
        <v>0</v>
      </c>
      <c r="BC52" s="103">
        <f>'1 - Architektonicko stave...'!F33</f>
        <v>0</v>
      </c>
      <c r="BD52" s="105">
        <f>'1 - Architektonicko stave...'!F34</f>
        <v>0</v>
      </c>
      <c r="BT52" s="106" t="s">
        <v>76</v>
      </c>
      <c r="BV52" s="106" t="s">
        <v>73</v>
      </c>
      <c r="BW52" s="106" t="s">
        <v>79</v>
      </c>
      <c r="BX52" s="106" t="s">
        <v>7</v>
      </c>
      <c r="CL52" s="106" t="s">
        <v>21</v>
      </c>
      <c r="CM52" s="106" t="s">
        <v>80</v>
      </c>
    </row>
    <row customFormat="1" customHeight="1" ht="22.5" r="53" s="5" spans="1:91">
      <c r="A53" s="96" t="s">
        <v>75</v>
      </c>
      <c r="B53" s="97"/>
      <c r="C53" s="98"/>
      <c r="D53" s="391" t="s">
        <v>80</v>
      </c>
      <c r="E53" s="391"/>
      <c r="F53" s="391"/>
      <c r="G53" s="391"/>
      <c r="H53" s="391"/>
      <c r="I53" s="99"/>
      <c r="J53" s="391" t="s">
        <v>81</v>
      </c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89">
        <f>'2 - Vedlejší rozpočtové n...'!J27</f>
        <v>0</v>
      </c>
      <c r="AH53" s="390"/>
      <c r="AI53" s="390"/>
      <c r="AJ53" s="390"/>
      <c r="AK53" s="390"/>
      <c r="AL53" s="390"/>
      <c r="AM53" s="390"/>
      <c r="AN53" s="389">
        <f>SUM(AG53,AT53)</f>
        <v>0</v>
      </c>
      <c r="AO53" s="390"/>
      <c r="AP53" s="390"/>
      <c r="AQ53" s="100" t="s">
        <v>78</v>
      </c>
      <c r="AR53" s="101"/>
      <c r="AS53" s="107">
        <v>0</v>
      </c>
      <c r="AT53" s="108">
        <f>ROUND(SUM(AV53:AW53),1)</f>
        <v>0</v>
      </c>
      <c r="AU53" s="109">
        <f>'2 - Vedlejší rozpočtové n...'!P80</f>
        <v>0</v>
      </c>
      <c r="AV53" s="108">
        <f>'2 - Vedlejší rozpočtové n...'!J30</f>
        <v>0</v>
      </c>
      <c r="AW53" s="108">
        <f>'2 - Vedlejší rozpočtové n...'!J31</f>
        <v>0</v>
      </c>
      <c r="AX53" s="108">
        <f>'2 - Vedlejší rozpočtové n...'!J32</f>
        <v>0</v>
      </c>
      <c r="AY53" s="108">
        <f>'2 - Vedlejší rozpočtové n...'!J33</f>
        <v>0</v>
      </c>
      <c r="AZ53" s="108">
        <f>'2 - Vedlejší rozpočtové n...'!F30</f>
        <v>0</v>
      </c>
      <c r="BA53" s="108">
        <f>'2 - Vedlejší rozpočtové n...'!F31</f>
        <v>0</v>
      </c>
      <c r="BB53" s="108">
        <f>'2 - Vedlejší rozpočtové n...'!F32</f>
        <v>0</v>
      </c>
      <c r="BC53" s="108">
        <f>'2 - Vedlejší rozpočtové n...'!F33</f>
        <v>0</v>
      </c>
      <c r="BD53" s="110">
        <f>'2 - Vedlejší rozpočtové n...'!F34</f>
        <v>0</v>
      </c>
      <c r="BT53" s="106" t="s">
        <v>76</v>
      </c>
      <c r="BV53" s="106" t="s">
        <v>73</v>
      </c>
      <c r="BW53" s="106" t="s">
        <v>82</v>
      </c>
      <c r="BX53" s="106" t="s">
        <v>7</v>
      </c>
      <c r="CL53" s="106" t="s">
        <v>21</v>
      </c>
      <c r="CM53" s="106" t="s">
        <v>80</v>
      </c>
    </row>
    <row customFormat="1" customHeight="1" ht="30" r="54" s="1" spans="1:91">
      <c r="B54" s="41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1"/>
    </row>
    <row customFormat="1" customHeight="1" ht="6.95" r="55" s="1" spans="1:91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61"/>
    </row>
  </sheetData>
  <sheetProtection algorithmName="SHA-512" autoFilter="0" formatCells="0" formatColumns="0" formatRows="0" hashValue="rjSdUo+EYNm3qMPuM97fYIsVApTECbNQheUdFKAGiQbXfW+dNKoEXYl7wPFxVAnnl2GZIXnYpBYPoF+tSMIoFA==" objects="1" saltValue="kN3M7w1o8Sa6vZeNIx8IEg==" scenarios="1" sheet="1" sort="0" spinCount="100000"/>
  <mergeCells count="45">
    <mergeCell ref="AG51:AM51"/>
    <mergeCell ref="AN51:AP51"/>
    <mergeCell ref="AR2:BE2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display="1) Rekapitulace stavby" location="C2" ref="K1:S1"/>
    <hyperlink display="2) Rekapitulace objektů stavby a soupisů prací" location="C51" ref="W1:AI1"/>
    <hyperlink display="/" location="'1 - Architektonicko stave...'!C2" ref="A52"/>
    <hyperlink display="/" location="'2 - Vedlejší rozpočtové n...'!C2" ref="A53"/>
  </hyperlinks>
  <pageMargins bottom="0.58333330000000005" footer="0" header="0" left="0.58333330000000005" right="0.58333330000000005" top="0.58333330000000005"/>
  <pageSetup blackAndWhite="1" fitToHeight="100" orientation="landscape" paperSize="9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R636"/>
  <sheetViews>
    <sheetView showGridLines="0" workbookViewId="0">
      <pane activePane="bottomLeft" state="frozen" topLeftCell="A2" ySplit="1"/>
      <selection pane="bottomLeft"/>
    </sheetView>
  </sheetViews>
  <sheetFormatPr defaultRowHeight="15"/>
  <cols>
    <col min="1" max="1" customWidth="true" width="8.33203125" collapsed="false"/>
    <col min="2" max="2" customWidth="true" width="1.6640625" collapsed="false"/>
    <col min="3" max="3" customWidth="true" width="4.1640625" collapsed="false"/>
    <col min="4" max="4" customWidth="true" width="4.33203125" collapsed="false"/>
    <col min="5" max="5" customWidth="true" width="17.1640625" collapsed="false"/>
    <col min="6" max="6" customWidth="true" width="75.0" collapsed="false"/>
    <col min="7" max="7" customWidth="true" width="8.6640625" collapsed="false"/>
    <col min="8" max="8" customWidth="true" width="11.1640625" collapsed="false"/>
    <col min="9" max="9" customWidth="true" style="111" width="12.6640625" collapsed="false"/>
    <col min="10" max="10" customWidth="true" width="23.5" collapsed="false"/>
    <col min="11" max="11" customWidth="true" width="15.5" collapsed="false"/>
    <col min="13" max="18" hidden="true" width="9.33203125" collapsed="false"/>
    <col min="19" max="19" customWidth="true" hidden="true" width="8.1640625" collapsed="false"/>
    <col min="20" max="20" customWidth="true" hidden="true" width="29.6640625" collapsed="false"/>
    <col min="21" max="21" customWidth="true" hidden="true" width="16.33203125" collapsed="false"/>
    <col min="22" max="22" customWidth="true" width="12.33203125" collapsed="false"/>
    <col min="23" max="23" customWidth="true" width="16.33203125" collapsed="false"/>
    <col min="24" max="24" customWidth="true" width="12.33203125" collapsed="false"/>
    <col min="25" max="25" customWidth="true" width="15.0" collapsed="false"/>
    <col min="26" max="26" customWidth="true" width="11.0" collapsed="false"/>
    <col min="27" max="27" customWidth="true" width="15.0" collapsed="false"/>
    <col min="28" max="28" customWidth="true" width="16.33203125" collapsed="false"/>
    <col min="29" max="29" customWidth="true" width="11.0" collapsed="false"/>
    <col min="30" max="30" customWidth="true" width="15.0" collapsed="false"/>
    <col min="31" max="31" customWidth="true" width="16.33203125" collapsed="false"/>
    <col min="44" max="65" hidden="true" width="9.33203125" collapsed="false"/>
  </cols>
  <sheetData>
    <row customHeight="1" ht="21.75" r="1" spans="1:70">
      <c r="A1" s="21"/>
      <c r="B1" s="112"/>
      <c r="C1" s="112"/>
      <c r="D1" s="113" t="s">
        <v>1</v>
      </c>
      <c r="E1" s="112"/>
      <c r="F1" s="114" t="s">
        <v>83</v>
      </c>
      <c r="G1" s="402" t="s">
        <v>84</v>
      </c>
      <c r="H1" s="402"/>
      <c r="I1" s="115"/>
      <c r="J1" s="114" t="s">
        <v>85</v>
      </c>
      <c r="K1" s="113" t="s">
        <v>86</v>
      </c>
      <c r="L1" s="114" t="s">
        <v>87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customHeight="1" ht="36.950000000000003" r="2" spans="1:70"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AT2" s="24" t="s">
        <v>79</v>
      </c>
    </row>
    <row customHeight="1" ht="6.95" r="3" spans="1:70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80</v>
      </c>
    </row>
    <row customHeight="1" ht="36.950000000000003" r="4" spans="1:70">
      <c r="B4" s="28"/>
      <c r="C4" s="29"/>
      <c r="D4" s="30" t="s">
        <v>88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customHeight="1" ht="6.95" r="5" spans="1:70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customHeight="1" ht="22.5" r="7" spans="1:70">
      <c r="B7" s="28"/>
      <c r="C7" s="29"/>
      <c r="D7" s="29"/>
      <c r="E7" s="395" t="str">
        <f>'Rekapitulace stavby'!K6</f>
        <v>Změna užívání z pohostinství na dětskou skupinu do 12 dětí, Zdětín č.p. 77</v>
      </c>
      <c r="F7" s="396"/>
      <c r="G7" s="396"/>
      <c r="H7" s="396"/>
      <c r="I7" s="117"/>
      <c r="J7" s="29"/>
      <c r="K7" s="31"/>
    </row>
    <row customFormat="1" r="8" s="1" spans="1:70">
      <c r="B8" s="41"/>
      <c r="C8" s="42"/>
      <c r="D8" s="37" t="s">
        <v>89</v>
      </c>
      <c r="E8" s="42"/>
      <c r="F8" s="42"/>
      <c r="G8" s="42"/>
      <c r="H8" s="42"/>
      <c r="I8" s="118"/>
      <c r="J8" s="42"/>
      <c r="K8" s="45"/>
    </row>
    <row customFormat="1" customHeight="1" ht="36.950000000000003" r="9" s="1" spans="1:70">
      <c r="B9" s="41"/>
      <c r="C9" s="42"/>
      <c r="D9" s="42"/>
      <c r="E9" s="397" t="s">
        <v>90</v>
      </c>
      <c r="F9" s="398"/>
      <c r="G9" s="398"/>
      <c r="H9" s="398"/>
      <c r="I9" s="118"/>
      <c r="J9" s="42"/>
      <c r="K9" s="45"/>
    </row>
    <row customFormat="1" ht="13.5" r="10" s="1" spans="1:70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customFormat="1" customHeight="1" ht="14.45" r="11" s="1" spans="1:70">
      <c r="B11" s="41"/>
      <c r="C11" s="42"/>
      <c r="D11" s="37" t="s">
        <v>20</v>
      </c>
      <c r="E11" s="42"/>
      <c r="F11" s="35" t="s">
        <v>21</v>
      </c>
      <c r="G11" s="42"/>
      <c r="H11" s="42"/>
      <c r="I11" s="119" t="s">
        <v>22</v>
      </c>
      <c r="J11" s="35" t="s">
        <v>21</v>
      </c>
      <c r="K11" s="45"/>
    </row>
    <row customFormat="1" customHeight="1" ht="14.45" r="12" s="1" spans="1:70">
      <c r="B12" s="41"/>
      <c r="C12" s="42"/>
      <c r="D12" s="37" t="s">
        <v>23</v>
      </c>
      <c r="E12" s="42"/>
      <c r="F12" s="35" t="s">
        <v>24</v>
      </c>
      <c r="G12" s="42"/>
      <c r="H12" s="42"/>
      <c r="I12" s="119" t="s">
        <v>25</v>
      </c>
      <c r="J12" s="120" t="str">
        <f>'Rekapitulace stavby'!AN8</f>
        <v>30.10.2017</v>
      </c>
      <c r="K12" s="45"/>
    </row>
    <row customFormat="1" customHeight="1" ht="10.9" r="13" s="1" spans="1:70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customFormat="1" customHeight="1" ht="14.45" r="14" s="1" spans="1:70">
      <c r="B14" s="41"/>
      <c r="C14" s="42"/>
      <c r="D14" s="37" t="s">
        <v>27</v>
      </c>
      <c r="E14" s="42"/>
      <c r="F14" s="42"/>
      <c r="G14" s="42"/>
      <c r="H14" s="42"/>
      <c r="I14" s="119" t="s">
        <v>28</v>
      </c>
      <c r="J14" s="35" t="s">
        <v>21</v>
      </c>
      <c r="K14" s="45"/>
    </row>
    <row customFormat="1" customHeight="1" ht="18" r="15" s="1" spans="1:70">
      <c r="B15" s="41"/>
      <c r="C15" s="42"/>
      <c r="D15" s="42"/>
      <c r="E15" s="35" t="s">
        <v>29</v>
      </c>
      <c r="F15" s="42"/>
      <c r="G15" s="42"/>
      <c r="H15" s="42"/>
      <c r="I15" s="119" t="s">
        <v>30</v>
      </c>
      <c r="J15" s="35" t="s">
        <v>21</v>
      </c>
      <c r="K15" s="45"/>
    </row>
    <row customFormat="1" customHeight="1" ht="6.95" r="16" s="1" spans="1:70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customFormat="1" customHeight="1" ht="14.45" r="17" s="1" spans="2:11">
      <c r="B17" s="41"/>
      <c r="C17" s="42"/>
      <c r="D17" s="37" t="s">
        <v>31</v>
      </c>
      <c r="E17" s="42"/>
      <c r="F17" s="42"/>
      <c r="G17" s="42"/>
      <c r="H17" s="42"/>
      <c r="I17" s="119" t="s">
        <v>28</v>
      </c>
      <c r="J17" s="35" t="str">
        <f>IF('Rekapitulace stavby'!AN13="Vyplň údaj","",IF('Rekapitulace stavby'!AN13="","",'Rekapitulace stavby'!AN13))</f>
        <v/>
      </c>
      <c r="K17" s="45"/>
    </row>
    <row customFormat="1" customHeight="1" ht="18" r="18" s="1" spans="2:1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30</v>
      </c>
      <c r="J18" s="35" t="str">
        <f>IF('Rekapitulace stavby'!AN14="Vyplň údaj","",IF('Rekapitulace stavby'!AN14="","",'Rekapitulace stavby'!AN14))</f>
        <v/>
      </c>
      <c r="K18" s="45"/>
    </row>
    <row customFormat="1" customHeight="1" ht="6.95" r="19" s="1" spans="2:1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customFormat="1" customHeight="1" ht="14.45" r="20" s="1" spans="2:11">
      <c r="B20" s="41"/>
      <c r="C20" s="42"/>
      <c r="D20" s="37" t="s">
        <v>33</v>
      </c>
      <c r="E20" s="42"/>
      <c r="F20" s="42"/>
      <c r="G20" s="42"/>
      <c r="H20" s="42"/>
      <c r="I20" s="119" t="s">
        <v>28</v>
      </c>
      <c r="J20" s="35" t="s">
        <v>21</v>
      </c>
      <c r="K20" s="45"/>
    </row>
    <row customFormat="1" customHeight="1" ht="18" r="21" s="1" spans="2:11">
      <c r="B21" s="41"/>
      <c r="C21" s="42"/>
      <c r="D21" s="42"/>
      <c r="E21" s="35" t="s">
        <v>34</v>
      </c>
      <c r="F21" s="42"/>
      <c r="G21" s="42"/>
      <c r="H21" s="42"/>
      <c r="I21" s="119" t="s">
        <v>30</v>
      </c>
      <c r="J21" s="35" t="s">
        <v>21</v>
      </c>
      <c r="K21" s="45"/>
    </row>
    <row customFormat="1" customHeight="1" ht="6.95" r="22" s="1" spans="2:1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customFormat="1" customHeight="1" ht="14.45" r="23" s="1" spans="2:11">
      <c r="B23" s="41"/>
      <c r="C23" s="42"/>
      <c r="D23" s="37" t="s">
        <v>36</v>
      </c>
      <c r="E23" s="42"/>
      <c r="F23" s="42"/>
      <c r="G23" s="42"/>
      <c r="H23" s="42"/>
      <c r="I23" s="118"/>
      <c r="J23" s="42"/>
      <c r="K23" s="45"/>
    </row>
    <row customFormat="1" customHeight="1" ht="22.5" r="24" s="6" spans="2:11">
      <c r="B24" s="121"/>
      <c r="C24" s="122"/>
      <c r="D24" s="122"/>
      <c r="E24" s="364" t="s">
        <v>21</v>
      </c>
      <c r="F24" s="364"/>
      <c r="G24" s="364"/>
      <c r="H24" s="364"/>
      <c r="I24" s="123"/>
      <c r="J24" s="122"/>
      <c r="K24" s="124"/>
    </row>
    <row customFormat="1" customHeight="1" ht="6.95" r="25" s="1" spans="2:1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customFormat="1" customHeight="1" ht="6.95" r="26" s="1" spans="2:1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customFormat="1" customHeight="1" ht="25.35" r="27" s="1" spans="2:11">
      <c r="B27" s="41"/>
      <c r="C27" s="42"/>
      <c r="D27" s="127" t="s">
        <v>37</v>
      </c>
      <c r="E27" s="42"/>
      <c r="F27" s="42"/>
      <c r="G27" s="42"/>
      <c r="H27" s="42"/>
      <c r="I27" s="118"/>
      <c r="J27" s="128">
        <f>ROUND(J100,1)</f>
        <v>0</v>
      </c>
      <c r="K27" s="45"/>
    </row>
    <row customFormat="1" customHeight="1" ht="6.95" r="28" s="1" spans="2:1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customFormat="1" customHeight="1" ht="14.45" r="29" s="1" spans="2:11">
      <c r="B29" s="41"/>
      <c r="C29" s="42"/>
      <c r="D29" s="42"/>
      <c r="E29" s="42"/>
      <c r="F29" s="46" t="s">
        <v>39</v>
      </c>
      <c r="G29" s="42"/>
      <c r="H29" s="42"/>
      <c r="I29" s="129" t="s">
        <v>38</v>
      </c>
      <c r="J29" s="46" t="s">
        <v>40</v>
      </c>
      <c r="K29" s="45"/>
    </row>
    <row customFormat="1" customHeight="1" ht="14.45" r="30" s="1" spans="2:11">
      <c r="B30" s="41"/>
      <c r="C30" s="42"/>
      <c r="D30" s="49" t="s">
        <v>41</v>
      </c>
      <c r="E30" s="49" t="s">
        <v>42</v>
      </c>
      <c r="F30" s="130">
        <f>ROUND(SUM(BE100:BE635), 1)</f>
        <v>0</v>
      </c>
      <c r="G30" s="42"/>
      <c r="H30" s="42"/>
      <c r="I30" s="131">
        <v>0.21</v>
      </c>
      <c r="J30" s="130">
        <f>ROUND(ROUND((SUM(BE100:BE635)), 1)*I30, 1)</f>
        <v>0</v>
      </c>
      <c r="K30" s="45"/>
    </row>
    <row customFormat="1" customHeight="1" ht="14.45" r="31" s="1" spans="2:11">
      <c r="B31" s="41"/>
      <c r="C31" s="42"/>
      <c r="D31" s="42"/>
      <c r="E31" s="49" t="s">
        <v>43</v>
      </c>
      <c r="F31" s="130">
        <f>ROUND(SUM(BF100:BF635), 1)</f>
        <v>0</v>
      </c>
      <c r="G31" s="42"/>
      <c r="H31" s="42"/>
      <c r="I31" s="131">
        <v>0.15</v>
      </c>
      <c r="J31" s="130">
        <f>ROUND(ROUND((SUM(BF100:BF635)), 1)*I31, 1)</f>
        <v>0</v>
      </c>
      <c r="K31" s="45"/>
    </row>
    <row customFormat="1" customHeight="1" hidden="1" ht="14.45" r="32" s="1" spans="2:11">
      <c r="B32" s="41"/>
      <c r="C32" s="42"/>
      <c r="D32" s="42"/>
      <c r="E32" s="49" t="s">
        <v>44</v>
      </c>
      <c r="F32" s="130">
        <f>ROUND(SUM(BG100:BG635), 1)</f>
        <v>0</v>
      </c>
      <c r="G32" s="42"/>
      <c r="H32" s="42"/>
      <c r="I32" s="131">
        <v>0.21</v>
      </c>
      <c r="J32" s="130">
        <v>0</v>
      </c>
      <c r="K32" s="45"/>
    </row>
    <row customFormat="1" customHeight="1" hidden="1" ht="14.45" r="33" s="1" spans="2:11">
      <c r="B33" s="41"/>
      <c r="C33" s="42"/>
      <c r="D33" s="42"/>
      <c r="E33" s="49" t="s">
        <v>45</v>
      </c>
      <c r="F33" s="130">
        <f>ROUND(SUM(BH100:BH635), 1)</f>
        <v>0</v>
      </c>
      <c r="G33" s="42"/>
      <c r="H33" s="42"/>
      <c r="I33" s="131">
        <v>0.15</v>
      </c>
      <c r="J33" s="130">
        <v>0</v>
      </c>
      <c r="K33" s="45"/>
    </row>
    <row customFormat="1" customHeight="1" hidden="1" ht="14.45" r="34" s="1" spans="2:11">
      <c r="B34" s="41"/>
      <c r="C34" s="42"/>
      <c r="D34" s="42"/>
      <c r="E34" s="49" t="s">
        <v>46</v>
      </c>
      <c r="F34" s="130">
        <f>ROUND(SUM(BI100:BI635), 1)</f>
        <v>0</v>
      </c>
      <c r="G34" s="42"/>
      <c r="H34" s="42"/>
      <c r="I34" s="131">
        <v>0</v>
      </c>
      <c r="J34" s="130">
        <v>0</v>
      </c>
      <c r="K34" s="45"/>
    </row>
    <row customFormat="1" customHeight="1" ht="6.95" r="35" s="1" spans="2:1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customFormat="1" customHeight="1" ht="25.35" r="36" s="1" spans="2:11">
      <c r="B36" s="41"/>
      <c r="C36" s="132"/>
      <c r="D36" s="133" t="s">
        <v>47</v>
      </c>
      <c r="E36" s="79"/>
      <c r="F36" s="79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customFormat="1" customHeight="1" ht="14.45" r="37" s="1" spans="2:1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customFormat="1" customHeight="1" ht="6.95" r="41" s="1" spans="2:1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customFormat="1" customHeight="1" ht="36.950000000000003" r="42" s="1" spans="2:11">
      <c r="B42" s="41"/>
      <c r="C42" s="30" t="s">
        <v>91</v>
      </c>
      <c r="D42" s="42"/>
      <c r="E42" s="42"/>
      <c r="F42" s="42"/>
      <c r="G42" s="42"/>
      <c r="H42" s="42"/>
      <c r="I42" s="118"/>
      <c r="J42" s="42"/>
      <c r="K42" s="45"/>
    </row>
    <row customFormat="1" customHeight="1" ht="6.95" r="43" s="1" spans="2:1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customFormat="1" customHeight="1" ht="14.45" r="44" s="1" spans="2:1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customFormat="1" customHeight="1" ht="22.5" r="45" s="1" spans="2:11">
      <c r="B45" s="41"/>
      <c r="C45" s="42"/>
      <c r="D45" s="42"/>
      <c r="E45" s="395" t="str">
        <f>E7</f>
        <v>Změna užívání z pohostinství na dětskou skupinu do 12 dětí, Zdětín č.p. 77</v>
      </c>
      <c r="F45" s="396"/>
      <c r="G45" s="396"/>
      <c r="H45" s="396"/>
      <c r="I45" s="118"/>
      <c r="J45" s="42"/>
      <c r="K45" s="45"/>
    </row>
    <row customFormat="1" customHeight="1" ht="14.45" r="46" s="1" spans="2:11">
      <c r="B46" s="41"/>
      <c r="C46" s="37" t="s">
        <v>89</v>
      </c>
      <c r="D46" s="42"/>
      <c r="E46" s="42"/>
      <c r="F46" s="42"/>
      <c r="G46" s="42"/>
      <c r="H46" s="42"/>
      <c r="I46" s="118"/>
      <c r="J46" s="42"/>
      <c r="K46" s="45"/>
    </row>
    <row customFormat="1" customHeight="1" ht="23.25" r="47" s="1" spans="2:11">
      <c r="B47" s="41"/>
      <c r="C47" s="42"/>
      <c r="D47" s="42"/>
      <c r="E47" s="397" t="str">
        <f>E9</f>
        <v>1 - Architektonicko stavební řešení - investiční náklady</v>
      </c>
      <c r="F47" s="398"/>
      <c r="G47" s="398"/>
      <c r="H47" s="398"/>
      <c r="I47" s="118"/>
      <c r="J47" s="42"/>
      <c r="K47" s="45"/>
    </row>
    <row customFormat="1" customHeight="1" ht="6.95" r="48" s="1" spans="2:1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customFormat="1" customHeight="1" ht="18" r="49" s="1" spans="2:47">
      <c r="B49" s="41"/>
      <c r="C49" s="37" t="s">
        <v>23</v>
      </c>
      <c r="D49" s="42"/>
      <c r="E49" s="42"/>
      <c r="F49" s="35" t="str">
        <f>F12</f>
        <v>Zdětín</v>
      </c>
      <c r="G49" s="42"/>
      <c r="H49" s="42"/>
      <c r="I49" s="119" t="s">
        <v>25</v>
      </c>
      <c r="J49" s="120" t="str">
        <f>IF(J12="","",J12)</f>
        <v>30.10.2017</v>
      </c>
      <c r="K49" s="45"/>
    </row>
    <row customFormat="1" customHeight="1" ht="6.95" r="50" s="1" spans="2:47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customFormat="1" r="51" s="1" spans="2:47">
      <c r="B51" s="41"/>
      <c r="C51" s="37" t="s">
        <v>27</v>
      </c>
      <c r="D51" s="42"/>
      <c r="E51" s="42"/>
      <c r="F51" s="35" t="str">
        <f>E15</f>
        <v>Obec Zdětín</v>
      </c>
      <c r="G51" s="42"/>
      <c r="H51" s="42"/>
      <c r="I51" s="119" t="s">
        <v>33</v>
      </c>
      <c r="J51" s="35" t="str">
        <f>E21</f>
        <v>Ing. Hana Hájková</v>
      </c>
      <c r="K51" s="45"/>
    </row>
    <row customFormat="1" customHeight="1" ht="14.45" r="52" s="1" spans="2:47">
      <c r="B52" s="41"/>
      <c r="C52" s="37" t="s">
        <v>31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customFormat="1" customHeight="1" ht="10.35" r="53" s="1" spans="2:47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customFormat="1" customHeight="1" ht="29.25" r="54" s="1" spans="2:47">
      <c r="B54" s="41"/>
      <c r="C54" s="144" t="s">
        <v>92</v>
      </c>
      <c r="D54" s="132"/>
      <c r="E54" s="132"/>
      <c r="F54" s="132"/>
      <c r="G54" s="132"/>
      <c r="H54" s="132"/>
      <c r="I54" s="145"/>
      <c r="J54" s="146" t="s">
        <v>93</v>
      </c>
      <c r="K54" s="147"/>
    </row>
    <row customFormat="1" customHeight="1" ht="10.35" r="55" s="1" spans="2:47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customFormat="1" customHeight="1" ht="29.25" r="56" s="1" spans="2:47">
      <c r="B56" s="41"/>
      <c r="C56" s="148" t="s">
        <v>94</v>
      </c>
      <c r="D56" s="42"/>
      <c r="E56" s="42"/>
      <c r="F56" s="42"/>
      <c r="G56" s="42"/>
      <c r="H56" s="42"/>
      <c r="I56" s="118"/>
      <c r="J56" s="128">
        <f>J100</f>
        <v>0</v>
      </c>
      <c r="K56" s="45"/>
      <c r="AU56" s="24" t="s">
        <v>95</v>
      </c>
    </row>
    <row customFormat="1" customHeight="1" ht="24.95" r="57" s="7" spans="2:47">
      <c r="B57" s="149"/>
      <c r="C57" s="150"/>
      <c r="D57" s="151" t="s">
        <v>96</v>
      </c>
      <c r="E57" s="152"/>
      <c r="F57" s="152"/>
      <c r="G57" s="152"/>
      <c r="H57" s="152"/>
      <c r="I57" s="153"/>
      <c r="J57" s="154">
        <f>J101</f>
        <v>0</v>
      </c>
      <c r="K57" s="155"/>
    </row>
    <row customFormat="1" customHeight="1" ht="19.899999999999999" r="58" s="8" spans="2:47">
      <c r="B58" s="156"/>
      <c r="C58" s="157"/>
      <c r="D58" s="158" t="s">
        <v>97</v>
      </c>
      <c r="E58" s="159"/>
      <c r="F58" s="159"/>
      <c r="G58" s="159"/>
      <c r="H58" s="159"/>
      <c r="I58" s="160"/>
      <c r="J58" s="161">
        <f>J102</f>
        <v>0</v>
      </c>
      <c r="K58" s="162"/>
    </row>
    <row customFormat="1" customHeight="1" ht="19.899999999999999" r="59" s="8" spans="2:47">
      <c r="B59" s="156"/>
      <c r="C59" s="157"/>
      <c r="D59" s="158" t="s">
        <v>98</v>
      </c>
      <c r="E59" s="159"/>
      <c r="F59" s="159"/>
      <c r="G59" s="159"/>
      <c r="H59" s="159"/>
      <c r="I59" s="160"/>
      <c r="J59" s="161">
        <f>J122</f>
        <v>0</v>
      </c>
      <c r="K59" s="162"/>
    </row>
    <row customFormat="1" customHeight="1" ht="19.899999999999999" r="60" s="8" spans="2:47">
      <c r="B60" s="156"/>
      <c r="C60" s="157"/>
      <c r="D60" s="158" t="s">
        <v>99</v>
      </c>
      <c r="E60" s="159"/>
      <c r="F60" s="159"/>
      <c r="G60" s="159"/>
      <c r="H60" s="159"/>
      <c r="I60" s="160"/>
      <c r="J60" s="161">
        <f>J126</f>
        <v>0</v>
      </c>
      <c r="K60" s="162"/>
    </row>
    <row customFormat="1" customHeight="1" ht="19.899999999999999" r="61" s="8" spans="2:47">
      <c r="B61" s="156"/>
      <c r="C61" s="157"/>
      <c r="D61" s="158" t="s">
        <v>100</v>
      </c>
      <c r="E61" s="159"/>
      <c r="F61" s="159"/>
      <c r="G61" s="159"/>
      <c r="H61" s="159"/>
      <c r="I61" s="160"/>
      <c r="J61" s="161">
        <f>J221</f>
        <v>0</v>
      </c>
      <c r="K61" s="162"/>
    </row>
    <row customFormat="1" customHeight="1" ht="19.899999999999999" r="62" s="8" spans="2:47">
      <c r="B62" s="156"/>
      <c r="C62" s="157"/>
      <c r="D62" s="158" t="s">
        <v>101</v>
      </c>
      <c r="E62" s="159"/>
      <c r="F62" s="159"/>
      <c r="G62" s="159"/>
      <c r="H62" s="159"/>
      <c r="I62" s="160"/>
      <c r="J62" s="161">
        <f>J287</f>
        <v>0</v>
      </c>
      <c r="K62" s="162"/>
    </row>
    <row customFormat="1" customHeight="1" ht="19.899999999999999" r="63" s="8" spans="2:47">
      <c r="B63" s="156"/>
      <c r="C63" s="157"/>
      <c r="D63" s="158" t="s">
        <v>102</v>
      </c>
      <c r="E63" s="159"/>
      <c r="F63" s="159"/>
      <c r="G63" s="159"/>
      <c r="H63" s="159"/>
      <c r="I63" s="160"/>
      <c r="J63" s="161">
        <f>J298</f>
        <v>0</v>
      </c>
      <c r="K63" s="162"/>
    </row>
    <row customFormat="1" customHeight="1" ht="24.95" r="64" s="7" spans="2:47">
      <c r="B64" s="149"/>
      <c r="C64" s="150"/>
      <c r="D64" s="151" t="s">
        <v>103</v>
      </c>
      <c r="E64" s="152"/>
      <c r="F64" s="152"/>
      <c r="G64" s="152"/>
      <c r="H64" s="152"/>
      <c r="I64" s="153"/>
      <c r="J64" s="154">
        <f>J300</f>
        <v>0</v>
      </c>
      <c r="K64" s="155"/>
    </row>
    <row customFormat="1" customHeight="1" ht="19.899999999999999" r="65" s="8" spans="2:11">
      <c r="B65" s="156"/>
      <c r="C65" s="157"/>
      <c r="D65" s="158" t="s">
        <v>104</v>
      </c>
      <c r="E65" s="159"/>
      <c r="F65" s="159"/>
      <c r="G65" s="159"/>
      <c r="H65" s="159"/>
      <c r="I65" s="160"/>
      <c r="J65" s="161">
        <f>J301</f>
        <v>0</v>
      </c>
      <c r="K65" s="162"/>
    </row>
    <row customFormat="1" customHeight="1" ht="19.899999999999999" r="66" s="8" spans="2:11">
      <c r="B66" s="156"/>
      <c r="C66" s="157"/>
      <c r="D66" s="158" t="s">
        <v>105</v>
      </c>
      <c r="E66" s="159"/>
      <c r="F66" s="159"/>
      <c r="G66" s="159"/>
      <c r="H66" s="159"/>
      <c r="I66" s="160"/>
      <c r="J66" s="161">
        <f>J324</f>
        <v>0</v>
      </c>
      <c r="K66" s="162"/>
    </row>
    <row customFormat="1" customHeight="1" ht="19.899999999999999" r="67" s="8" spans="2:11">
      <c r="B67" s="156"/>
      <c r="C67" s="157"/>
      <c r="D67" s="158" t="s">
        <v>106</v>
      </c>
      <c r="E67" s="159"/>
      <c r="F67" s="159"/>
      <c r="G67" s="159"/>
      <c r="H67" s="159"/>
      <c r="I67" s="160"/>
      <c r="J67" s="161">
        <f>J333</f>
        <v>0</v>
      </c>
      <c r="K67" s="162"/>
    </row>
    <row customFormat="1" customHeight="1" ht="19.899999999999999" r="68" s="8" spans="2:11">
      <c r="B68" s="156"/>
      <c r="C68" s="157"/>
      <c r="D68" s="158" t="s">
        <v>107</v>
      </c>
      <c r="E68" s="159"/>
      <c r="F68" s="159"/>
      <c r="G68" s="159"/>
      <c r="H68" s="159"/>
      <c r="I68" s="160"/>
      <c r="J68" s="161">
        <f>J342</f>
        <v>0</v>
      </c>
      <c r="K68" s="162"/>
    </row>
    <row customFormat="1" customHeight="1" ht="19.899999999999999" r="69" s="8" spans="2:11">
      <c r="B69" s="156"/>
      <c r="C69" s="157"/>
      <c r="D69" s="158" t="s">
        <v>108</v>
      </c>
      <c r="E69" s="159"/>
      <c r="F69" s="159"/>
      <c r="G69" s="159"/>
      <c r="H69" s="159"/>
      <c r="I69" s="160"/>
      <c r="J69" s="161">
        <f>J347</f>
        <v>0</v>
      </c>
      <c r="K69" s="162"/>
    </row>
    <row customFormat="1" customHeight="1" ht="19.899999999999999" r="70" s="8" spans="2:11">
      <c r="B70" s="156"/>
      <c r="C70" s="157"/>
      <c r="D70" s="158" t="s">
        <v>109</v>
      </c>
      <c r="E70" s="159"/>
      <c r="F70" s="159"/>
      <c r="G70" s="159"/>
      <c r="H70" s="159"/>
      <c r="I70" s="160"/>
      <c r="J70" s="161">
        <f>J353</f>
        <v>0</v>
      </c>
      <c r="K70" s="162"/>
    </row>
    <row customFormat="1" customHeight="1" ht="19.899999999999999" r="71" s="8" spans="2:11">
      <c r="B71" s="156"/>
      <c r="C71" s="157"/>
      <c r="D71" s="158" t="s">
        <v>110</v>
      </c>
      <c r="E71" s="159"/>
      <c r="F71" s="159"/>
      <c r="G71" s="159"/>
      <c r="H71" s="159"/>
      <c r="I71" s="160"/>
      <c r="J71" s="161">
        <f>J368</f>
        <v>0</v>
      </c>
      <c r="K71" s="162"/>
    </row>
    <row customFormat="1" customHeight="1" ht="19.899999999999999" r="72" s="8" spans="2:11">
      <c r="B72" s="156"/>
      <c r="C72" s="157"/>
      <c r="D72" s="158" t="s">
        <v>111</v>
      </c>
      <c r="E72" s="159"/>
      <c r="F72" s="159"/>
      <c r="G72" s="159"/>
      <c r="H72" s="159"/>
      <c r="I72" s="160"/>
      <c r="J72" s="161">
        <f>J390</f>
        <v>0</v>
      </c>
      <c r="K72" s="162"/>
    </row>
    <row customFormat="1" customHeight="1" ht="19.899999999999999" r="73" s="8" spans="2:11">
      <c r="B73" s="156"/>
      <c r="C73" s="157"/>
      <c r="D73" s="158" t="s">
        <v>112</v>
      </c>
      <c r="E73" s="159"/>
      <c r="F73" s="159"/>
      <c r="G73" s="159"/>
      <c r="H73" s="159"/>
      <c r="I73" s="160"/>
      <c r="J73" s="161">
        <f>J403</f>
        <v>0</v>
      </c>
      <c r="K73" s="162"/>
    </row>
    <row customFormat="1" customHeight="1" ht="19.899999999999999" r="74" s="8" spans="2:11">
      <c r="B74" s="156"/>
      <c r="C74" s="157"/>
      <c r="D74" s="158" t="s">
        <v>113</v>
      </c>
      <c r="E74" s="159"/>
      <c r="F74" s="159"/>
      <c r="G74" s="159"/>
      <c r="H74" s="159"/>
      <c r="I74" s="160"/>
      <c r="J74" s="161">
        <f>J437</f>
        <v>0</v>
      </c>
      <c r="K74" s="162"/>
    </row>
    <row customFormat="1" customHeight="1" ht="19.899999999999999" r="75" s="8" spans="2:11">
      <c r="B75" s="156"/>
      <c r="C75" s="157"/>
      <c r="D75" s="158" t="s">
        <v>114</v>
      </c>
      <c r="E75" s="159"/>
      <c r="F75" s="159"/>
      <c r="G75" s="159"/>
      <c r="H75" s="159"/>
      <c r="I75" s="160"/>
      <c r="J75" s="161">
        <f>J469</f>
        <v>0</v>
      </c>
      <c r="K75" s="162"/>
    </row>
    <row customFormat="1" customHeight="1" ht="19.899999999999999" r="76" s="8" spans="2:11">
      <c r="B76" s="156"/>
      <c r="C76" s="157"/>
      <c r="D76" s="158" t="s">
        <v>115</v>
      </c>
      <c r="E76" s="159"/>
      <c r="F76" s="159"/>
      <c r="G76" s="159"/>
      <c r="H76" s="159"/>
      <c r="I76" s="160"/>
      <c r="J76" s="161">
        <f>J487</f>
        <v>0</v>
      </c>
      <c r="K76" s="162"/>
    </row>
    <row customFormat="1" customHeight="1" ht="19.899999999999999" r="77" s="8" spans="2:11">
      <c r="B77" s="156"/>
      <c r="C77" s="157"/>
      <c r="D77" s="158" t="s">
        <v>116</v>
      </c>
      <c r="E77" s="159"/>
      <c r="F77" s="159"/>
      <c r="G77" s="159"/>
      <c r="H77" s="159"/>
      <c r="I77" s="160"/>
      <c r="J77" s="161">
        <f>J492</f>
        <v>0</v>
      </c>
      <c r="K77" s="162"/>
    </row>
    <row customFormat="1" customHeight="1" ht="24.95" r="78" s="7" spans="2:11">
      <c r="B78" s="149"/>
      <c r="C78" s="150"/>
      <c r="D78" s="151" t="s">
        <v>117</v>
      </c>
      <c r="E78" s="152"/>
      <c r="F78" s="152"/>
      <c r="G78" s="152"/>
      <c r="H78" s="152"/>
      <c r="I78" s="153"/>
      <c r="J78" s="154">
        <f>J617</f>
        <v>0</v>
      </c>
      <c r="K78" s="155"/>
    </row>
    <row customFormat="1" customHeight="1" ht="19.899999999999999" r="79" s="8" spans="2:11">
      <c r="B79" s="156"/>
      <c r="C79" s="157"/>
      <c r="D79" s="158" t="s">
        <v>118</v>
      </c>
      <c r="E79" s="159"/>
      <c r="F79" s="159"/>
      <c r="G79" s="159"/>
      <c r="H79" s="159"/>
      <c r="I79" s="160"/>
      <c r="J79" s="161">
        <f>J618</f>
        <v>0</v>
      </c>
      <c r="K79" s="162"/>
    </row>
    <row customFormat="1" customHeight="1" ht="24.95" r="80" s="7" spans="2:11">
      <c r="B80" s="149"/>
      <c r="C80" s="150"/>
      <c r="D80" s="151" t="s">
        <v>119</v>
      </c>
      <c r="E80" s="152"/>
      <c r="F80" s="152"/>
      <c r="G80" s="152"/>
      <c r="H80" s="152"/>
      <c r="I80" s="153"/>
      <c r="J80" s="154">
        <f>J623</f>
        <v>0</v>
      </c>
      <c r="K80" s="155"/>
    </row>
    <row customFormat="1" customHeight="1" ht="21.75" r="81" s="1" spans="2:12">
      <c r="B81" s="41"/>
      <c r="C81" s="42"/>
      <c r="D81" s="42"/>
      <c r="E81" s="42"/>
      <c r="F81" s="42"/>
      <c r="G81" s="42"/>
      <c r="H81" s="42"/>
      <c r="I81" s="118"/>
      <c r="J81" s="42"/>
      <c r="K81" s="45"/>
    </row>
    <row customFormat="1" customHeight="1" ht="6.95" r="82" s="1" spans="2:12">
      <c r="B82" s="56"/>
      <c r="C82" s="57"/>
      <c r="D82" s="57"/>
      <c r="E82" s="57"/>
      <c r="F82" s="57"/>
      <c r="G82" s="57"/>
      <c r="H82" s="57"/>
      <c r="I82" s="139"/>
      <c r="J82" s="57"/>
      <c r="K82" s="58"/>
    </row>
    <row customFormat="1" customHeight="1" ht="6.95" r="86" s="1" spans="2:12">
      <c r="B86" s="59"/>
      <c r="C86" s="60"/>
      <c r="D86" s="60"/>
      <c r="E86" s="60"/>
      <c r="F86" s="60"/>
      <c r="G86" s="60"/>
      <c r="H86" s="60"/>
      <c r="I86" s="142"/>
      <c r="J86" s="60"/>
      <c r="K86" s="60"/>
      <c r="L86" s="61"/>
    </row>
    <row customFormat="1" customHeight="1" ht="36.950000000000003" r="87" s="1" spans="2:12">
      <c r="B87" s="41"/>
      <c r="C87" s="62" t="s">
        <v>120</v>
      </c>
      <c r="D87" s="63"/>
      <c r="E87" s="63"/>
      <c r="F87" s="63"/>
      <c r="G87" s="63"/>
      <c r="H87" s="63"/>
      <c r="I87" s="163"/>
      <c r="J87" s="63"/>
      <c r="K87" s="63"/>
      <c r="L87" s="61"/>
    </row>
    <row customFormat="1" customHeight="1" ht="6.95" r="88" s="1" spans="2:12">
      <c r="B88" s="41"/>
      <c r="C88" s="63"/>
      <c r="D88" s="63"/>
      <c r="E88" s="63"/>
      <c r="F88" s="63"/>
      <c r="G88" s="63"/>
      <c r="H88" s="63"/>
      <c r="I88" s="163"/>
      <c r="J88" s="63"/>
      <c r="K88" s="63"/>
      <c r="L88" s="61"/>
    </row>
    <row customFormat="1" customHeight="1" ht="14.45" r="89" s="1" spans="2:12">
      <c r="B89" s="41"/>
      <c r="C89" s="65" t="s">
        <v>18</v>
      </c>
      <c r="D89" s="63"/>
      <c r="E89" s="63"/>
      <c r="F89" s="63"/>
      <c r="G89" s="63"/>
      <c r="H89" s="63"/>
      <c r="I89" s="163"/>
      <c r="J89" s="63"/>
      <c r="K89" s="63"/>
      <c r="L89" s="61"/>
    </row>
    <row customFormat="1" customHeight="1" ht="22.5" r="90" s="1" spans="2:12">
      <c r="B90" s="41"/>
      <c r="C90" s="63"/>
      <c r="D90" s="63"/>
      <c r="E90" s="399" t="str">
        <f>E7</f>
        <v>Změna užívání z pohostinství na dětskou skupinu do 12 dětí, Zdětín č.p. 77</v>
      </c>
      <c r="F90" s="400"/>
      <c r="G90" s="400"/>
      <c r="H90" s="400"/>
      <c r="I90" s="163"/>
      <c r="J90" s="63"/>
      <c r="K90" s="63"/>
      <c r="L90" s="61"/>
    </row>
    <row customFormat="1" customHeight="1" ht="14.45" r="91" s="1" spans="2:12">
      <c r="B91" s="41"/>
      <c r="C91" s="65" t="s">
        <v>89</v>
      </c>
      <c r="D91" s="63"/>
      <c r="E91" s="63"/>
      <c r="F91" s="63"/>
      <c r="G91" s="63"/>
      <c r="H91" s="63"/>
      <c r="I91" s="163"/>
      <c r="J91" s="63"/>
      <c r="K91" s="63"/>
      <c r="L91" s="61"/>
    </row>
    <row customFormat="1" customHeight="1" ht="23.25" r="92" s="1" spans="2:12">
      <c r="B92" s="41"/>
      <c r="C92" s="63"/>
      <c r="D92" s="63"/>
      <c r="E92" s="375" t="str">
        <f>E9</f>
        <v>1 - Architektonicko stavební řešení - investiční náklady</v>
      </c>
      <c r="F92" s="401"/>
      <c r="G92" s="401"/>
      <c r="H92" s="401"/>
      <c r="I92" s="163"/>
      <c r="J92" s="63"/>
      <c r="K92" s="63"/>
      <c r="L92" s="61"/>
    </row>
    <row customFormat="1" customHeight="1" ht="6.95" r="93" s="1" spans="2:12">
      <c r="B93" s="41"/>
      <c r="C93" s="63"/>
      <c r="D93" s="63"/>
      <c r="E93" s="63"/>
      <c r="F93" s="63"/>
      <c r="G93" s="63"/>
      <c r="H93" s="63"/>
      <c r="I93" s="163"/>
      <c r="J93" s="63"/>
      <c r="K93" s="63"/>
      <c r="L93" s="61"/>
    </row>
    <row customFormat="1" customHeight="1" ht="18" r="94" s="1" spans="2:12">
      <c r="B94" s="41"/>
      <c r="C94" s="65" t="s">
        <v>23</v>
      </c>
      <c r="D94" s="63"/>
      <c r="E94" s="63"/>
      <c r="F94" s="164" t="str">
        <f>F12</f>
        <v>Zdětín</v>
      </c>
      <c r="G94" s="63"/>
      <c r="H94" s="63"/>
      <c r="I94" s="165" t="s">
        <v>25</v>
      </c>
      <c r="J94" s="73" t="str">
        <f>IF(J12="","",J12)</f>
        <v>30.10.2017</v>
      </c>
      <c r="K94" s="63"/>
      <c r="L94" s="61"/>
    </row>
    <row customFormat="1" customHeight="1" ht="6.95" r="95" s="1" spans="2:12">
      <c r="B95" s="41"/>
      <c r="C95" s="63"/>
      <c r="D95" s="63"/>
      <c r="E95" s="63"/>
      <c r="F95" s="63"/>
      <c r="G95" s="63"/>
      <c r="H95" s="63"/>
      <c r="I95" s="163"/>
      <c r="J95" s="63"/>
      <c r="K95" s="63"/>
      <c r="L95" s="61"/>
    </row>
    <row customFormat="1" r="96" s="1" spans="2:12">
      <c r="B96" s="41"/>
      <c r="C96" s="65" t="s">
        <v>27</v>
      </c>
      <c r="D96" s="63"/>
      <c r="E96" s="63"/>
      <c r="F96" s="164" t="str">
        <f>E15</f>
        <v>Obec Zdětín</v>
      </c>
      <c r="G96" s="63"/>
      <c r="H96" s="63"/>
      <c r="I96" s="165" t="s">
        <v>33</v>
      </c>
      <c r="J96" s="164" t="str">
        <f>E21</f>
        <v>Ing. Hana Hájková</v>
      </c>
      <c r="K96" s="63"/>
      <c r="L96" s="61"/>
    </row>
    <row customFormat="1" customHeight="1" ht="14.45" r="97" s="1" spans="2:65">
      <c r="B97" s="41"/>
      <c r="C97" s="65" t="s">
        <v>31</v>
      </c>
      <c r="D97" s="63"/>
      <c r="E97" s="63"/>
      <c r="F97" s="164" t="str">
        <f>IF(E18="","",E18)</f>
        <v/>
      </c>
      <c r="G97" s="63"/>
      <c r="H97" s="63"/>
      <c r="I97" s="163"/>
      <c r="J97" s="63"/>
      <c r="K97" s="63"/>
      <c r="L97" s="61"/>
    </row>
    <row customFormat="1" customHeight="1" ht="10.35" r="98" s="1" spans="2:65">
      <c r="B98" s="41"/>
      <c r="C98" s="63"/>
      <c r="D98" s="63"/>
      <c r="E98" s="63"/>
      <c r="F98" s="63"/>
      <c r="G98" s="63"/>
      <c r="H98" s="63"/>
      <c r="I98" s="163"/>
      <c r="J98" s="63"/>
      <c r="K98" s="63"/>
      <c r="L98" s="61"/>
    </row>
    <row customFormat="1" customHeight="1" ht="29.25" r="99" s="9" spans="2:65">
      <c r="B99" s="166"/>
      <c r="C99" s="167" t="s">
        <v>121</v>
      </c>
      <c r="D99" s="168" t="s">
        <v>56</v>
      </c>
      <c r="E99" s="168" t="s">
        <v>52</v>
      </c>
      <c r="F99" s="168" t="s">
        <v>122</v>
      </c>
      <c r="G99" s="168" t="s">
        <v>123</v>
      </c>
      <c r="H99" s="168" t="s">
        <v>124</v>
      </c>
      <c r="I99" s="169" t="s">
        <v>125</v>
      </c>
      <c r="J99" s="168" t="s">
        <v>93</v>
      </c>
      <c r="K99" s="170" t="s">
        <v>126</v>
      </c>
      <c r="L99" s="171"/>
      <c r="M99" s="81" t="s">
        <v>127</v>
      </c>
      <c r="N99" s="82" t="s">
        <v>41</v>
      </c>
      <c r="O99" s="82" t="s">
        <v>128</v>
      </c>
      <c r="P99" s="82" t="s">
        <v>129</v>
      </c>
      <c r="Q99" s="82" t="s">
        <v>130</v>
      </c>
      <c r="R99" s="82" t="s">
        <v>131</v>
      </c>
      <c r="S99" s="82" t="s">
        <v>132</v>
      </c>
      <c r="T99" s="83" t="s">
        <v>133</v>
      </c>
    </row>
    <row customFormat="1" customHeight="1" ht="29.25" r="100" s="1" spans="2:65">
      <c r="B100" s="41"/>
      <c r="C100" s="87" t="s">
        <v>94</v>
      </c>
      <c r="D100" s="63"/>
      <c r="E100" s="63"/>
      <c r="F100" s="63"/>
      <c r="G100" s="63"/>
      <c r="H100" s="63"/>
      <c r="I100" s="163"/>
      <c r="J100" s="172">
        <f>BK100</f>
        <v>0</v>
      </c>
      <c r="K100" s="63"/>
      <c r="L100" s="61"/>
      <c r="M100" s="84"/>
      <c r="N100" s="85"/>
      <c r="O100" s="85"/>
      <c r="P100" s="173">
        <f>P101+P300+P617+P623</f>
        <v>0</v>
      </c>
      <c r="Q100" s="85"/>
      <c r="R100" s="173">
        <f>R101+R300+R617+R623</f>
        <v>17.118072410000003</v>
      </c>
      <c r="S100" s="85"/>
      <c r="T100" s="174">
        <f>T101+T300+T617+T623</f>
        <v>17.16543411</v>
      </c>
      <c r="AT100" s="24" t="s">
        <v>70</v>
      </c>
      <c r="AU100" s="24" t="s">
        <v>95</v>
      </c>
      <c r="BK100" s="175">
        <f>BK101+BK300+BK617+BK623</f>
        <v>0</v>
      </c>
    </row>
    <row customFormat="1" customHeight="1" ht="37.35" r="101" s="10" spans="2:65">
      <c r="B101" s="176"/>
      <c r="C101" s="177"/>
      <c r="D101" s="178" t="s">
        <v>70</v>
      </c>
      <c r="E101" s="179" t="s">
        <v>134</v>
      </c>
      <c r="F101" s="179" t="s">
        <v>135</v>
      </c>
      <c r="G101" s="177"/>
      <c r="H101" s="177"/>
      <c r="I101" s="180"/>
      <c r="J101" s="181">
        <f>BK101</f>
        <v>0</v>
      </c>
      <c r="K101" s="177"/>
      <c r="L101" s="182"/>
      <c r="M101" s="183"/>
      <c r="N101" s="184"/>
      <c r="O101" s="184"/>
      <c r="P101" s="185">
        <f>P102+P122+P126+P221+P287+P298</f>
        <v>0</v>
      </c>
      <c r="Q101" s="184"/>
      <c r="R101" s="185">
        <f>R102+R122+R126+R221+R287+R298</f>
        <v>11.730958500000003</v>
      </c>
      <c r="S101" s="184"/>
      <c r="T101" s="186">
        <f>T102+T122+T126+T221+T287+T298</f>
        <v>8.1958929999999999</v>
      </c>
      <c r="AR101" s="187" t="s">
        <v>76</v>
      </c>
      <c r="AT101" s="188" t="s">
        <v>70</v>
      </c>
      <c r="AU101" s="188" t="s">
        <v>71</v>
      </c>
      <c r="AY101" s="187" t="s">
        <v>136</v>
      </c>
      <c r="BK101" s="189">
        <f>BK102+BK122+BK126+BK221+BK287+BK298</f>
        <v>0</v>
      </c>
    </row>
    <row customFormat="1" customHeight="1" ht="19.899999999999999" r="102" s="10" spans="2:65">
      <c r="B102" s="176"/>
      <c r="C102" s="177"/>
      <c r="D102" s="190" t="s">
        <v>70</v>
      </c>
      <c r="E102" s="191" t="s">
        <v>137</v>
      </c>
      <c r="F102" s="191" t="s">
        <v>138</v>
      </c>
      <c r="G102" s="177"/>
      <c r="H102" s="177"/>
      <c r="I102" s="180"/>
      <c r="J102" s="192">
        <f>BK102</f>
        <v>0</v>
      </c>
      <c r="K102" s="177"/>
      <c r="L102" s="182"/>
      <c r="M102" s="183"/>
      <c r="N102" s="184"/>
      <c r="O102" s="184"/>
      <c r="P102" s="185">
        <f>SUM(P103:P121)</f>
        <v>0</v>
      </c>
      <c r="Q102" s="184"/>
      <c r="R102" s="185">
        <f>SUM(R103:R121)</f>
        <v>0.5846271999999999</v>
      </c>
      <c r="S102" s="184"/>
      <c r="T102" s="186">
        <f>SUM(T103:T121)</f>
        <v>0</v>
      </c>
      <c r="AR102" s="187" t="s">
        <v>76</v>
      </c>
      <c r="AT102" s="188" t="s">
        <v>70</v>
      </c>
      <c r="AU102" s="188" t="s">
        <v>76</v>
      </c>
      <c r="AY102" s="187" t="s">
        <v>136</v>
      </c>
      <c r="BK102" s="189">
        <f>SUM(BK103:BK121)</f>
        <v>0</v>
      </c>
    </row>
    <row customFormat="1" customHeight="1" ht="31.5" r="103" s="1" spans="2:65">
      <c r="B103" s="41"/>
      <c r="C103" s="193" t="s">
        <v>76</v>
      </c>
      <c r="D103" s="193" t="s">
        <v>139</v>
      </c>
      <c r="E103" s="194" t="s">
        <v>140</v>
      </c>
      <c r="F103" s="195" t="s">
        <v>141</v>
      </c>
      <c r="G103" s="196" t="s">
        <v>142</v>
      </c>
      <c r="H103" s="197">
        <v>2</v>
      </c>
      <c r="I103" s="198"/>
      <c r="J103" s="199">
        <f>ROUND(I103*H103,1)</f>
        <v>0</v>
      </c>
      <c r="K103" s="195" t="s">
        <v>143</v>
      </c>
      <c r="L103" s="61"/>
      <c r="M103" s="200" t="s">
        <v>21</v>
      </c>
      <c r="N103" s="201" t="s">
        <v>42</v>
      </c>
      <c r="O103" s="42"/>
      <c r="P103" s="202">
        <f>O103*H103</f>
        <v>0</v>
      </c>
      <c r="Q103" s="202">
        <v>2.6839999999999999E-2</v>
      </c>
      <c r="R103" s="202">
        <f>Q103*H103</f>
        <v>5.3679999999999999E-2</v>
      </c>
      <c r="S103" s="202">
        <v>0</v>
      </c>
      <c r="T103" s="203">
        <f>S103*H103</f>
        <v>0</v>
      </c>
      <c r="AR103" s="24" t="s">
        <v>144</v>
      </c>
      <c r="AT103" s="24" t="s">
        <v>139</v>
      </c>
      <c r="AU103" s="24" t="s">
        <v>80</v>
      </c>
      <c r="AY103" s="24" t="s">
        <v>136</v>
      </c>
      <c r="BE103" s="204">
        <f>IF(N103="základní",J103,0)</f>
        <v>0</v>
      </c>
      <c r="BF103" s="204">
        <f>IF(N103="snížená",J103,0)</f>
        <v>0</v>
      </c>
      <c r="BG103" s="204">
        <f>IF(N103="zákl. přenesená",J103,0)</f>
        <v>0</v>
      </c>
      <c r="BH103" s="204">
        <f>IF(N103="sníž. přenesená",J103,0)</f>
        <v>0</v>
      </c>
      <c r="BI103" s="204">
        <f>IF(N103="nulová",J103,0)</f>
        <v>0</v>
      </c>
      <c r="BJ103" s="24" t="s">
        <v>76</v>
      </c>
      <c r="BK103" s="204">
        <f>ROUND(I103*H103,1)</f>
        <v>0</v>
      </c>
      <c r="BL103" s="24" t="s">
        <v>144</v>
      </c>
      <c r="BM103" s="24" t="s">
        <v>145</v>
      </c>
    </row>
    <row customFormat="1" ht="13.5" r="104" s="11" spans="2:65">
      <c r="B104" s="205"/>
      <c r="C104" s="206"/>
      <c r="D104" s="207" t="s">
        <v>146</v>
      </c>
      <c r="E104" s="208" t="s">
        <v>21</v>
      </c>
      <c r="F104" s="209" t="s">
        <v>147</v>
      </c>
      <c r="G104" s="206"/>
      <c r="H104" s="210">
        <v>2</v>
      </c>
      <c r="I104" s="211"/>
      <c r="J104" s="206"/>
      <c r="K104" s="206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146</v>
      </c>
      <c r="AU104" s="216" t="s">
        <v>80</v>
      </c>
      <c r="AV104" s="11" t="s">
        <v>80</v>
      </c>
      <c r="AW104" s="11" t="s">
        <v>35</v>
      </c>
      <c r="AX104" s="11" t="s">
        <v>71</v>
      </c>
      <c r="AY104" s="216" t="s">
        <v>136</v>
      </c>
    </row>
    <row customFormat="1" ht="13.5" r="105" s="12" spans="2:65">
      <c r="B105" s="217"/>
      <c r="C105" s="218"/>
      <c r="D105" s="219" t="s">
        <v>146</v>
      </c>
      <c r="E105" s="220" t="s">
        <v>21</v>
      </c>
      <c r="F105" s="221" t="s">
        <v>148</v>
      </c>
      <c r="G105" s="218"/>
      <c r="H105" s="222">
        <v>2</v>
      </c>
      <c r="I105" s="223"/>
      <c r="J105" s="218"/>
      <c r="K105" s="218"/>
      <c r="L105" s="224"/>
      <c r="M105" s="225"/>
      <c r="N105" s="226"/>
      <c r="O105" s="226"/>
      <c r="P105" s="226"/>
      <c r="Q105" s="226"/>
      <c r="R105" s="226"/>
      <c r="S105" s="226"/>
      <c r="T105" s="227"/>
      <c r="AT105" s="228" t="s">
        <v>146</v>
      </c>
      <c r="AU105" s="228" t="s">
        <v>80</v>
      </c>
      <c r="AV105" s="12" t="s">
        <v>144</v>
      </c>
      <c r="AW105" s="12" t="s">
        <v>35</v>
      </c>
      <c r="AX105" s="12" t="s">
        <v>76</v>
      </c>
      <c r="AY105" s="228" t="s">
        <v>136</v>
      </c>
    </row>
    <row customFormat="1" customHeight="1" ht="31.5" r="106" s="1" spans="2:65">
      <c r="B106" s="41"/>
      <c r="C106" s="193" t="s">
        <v>80</v>
      </c>
      <c r="D106" s="193" t="s">
        <v>139</v>
      </c>
      <c r="E106" s="194" t="s">
        <v>149</v>
      </c>
      <c r="F106" s="195" t="s">
        <v>150</v>
      </c>
      <c r="G106" s="196" t="s">
        <v>151</v>
      </c>
      <c r="H106" s="197">
        <v>1.4350000000000001</v>
      </c>
      <c r="I106" s="198"/>
      <c r="J106" s="199">
        <f>ROUND(I106*H106,1)</f>
        <v>0</v>
      </c>
      <c r="K106" s="195" t="s">
        <v>143</v>
      </c>
      <c r="L106" s="61"/>
      <c r="M106" s="200" t="s">
        <v>21</v>
      </c>
      <c r="N106" s="201" t="s">
        <v>42</v>
      </c>
      <c r="O106" s="42"/>
      <c r="P106" s="202">
        <f>O106*H106</f>
        <v>0</v>
      </c>
      <c r="Q106" s="202">
        <v>6.8419999999999995E-2</v>
      </c>
      <c r="R106" s="202">
        <f>Q106*H106</f>
        <v>9.8182699999999998E-2</v>
      </c>
      <c r="S106" s="202">
        <v>0</v>
      </c>
      <c r="T106" s="203">
        <f>S106*H106</f>
        <v>0</v>
      </c>
      <c r="AR106" s="24" t="s">
        <v>144</v>
      </c>
      <c r="AT106" s="24" t="s">
        <v>139</v>
      </c>
      <c r="AU106" s="24" t="s">
        <v>80</v>
      </c>
      <c r="AY106" s="24" t="s">
        <v>136</v>
      </c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4" t="s">
        <v>76</v>
      </c>
      <c r="BK106" s="204">
        <f>ROUND(I106*H106,1)</f>
        <v>0</v>
      </c>
      <c r="BL106" s="24" t="s">
        <v>144</v>
      </c>
      <c r="BM106" s="24" t="s">
        <v>152</v>
      </c>
    </row>
    <row customFormat="1" ht="13.5" r="107" s="11" spans="2:65">
      <c r="B107" s="205"/>
      <c r="C107" s="206"/>
      <c r="D107" s="207" t="s">
        <v>146</v>
      </c>
      <c r="E107" s="208" t="s">
        <v>21</v>
      </c>
      <c r="F107" s="209" t="s">
        <v>153</v>
      </c>
      <c r="G107" s="206"/>
      <c r="H107" s="210">
        <v>1.4350000000000001</v>
      </c>
      <c r="I107" s="211"/>
      <c r="J107" s="206"/>
      <c r="K107" s="206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146</v>
      </c>
      <c r="AU107" s="216" t="s">
        <v>80</v>
      </c>
      <c r="AV107" s="11" t="s">
        <v>80</v>
      </c>
      <c r="AW107" s="11" t="s">
        <v>35</v>
      </c>
      <c r="AX107" s="11" t="s">
        <v>71</v>
      </c>
      <c r="AY107" s="216" t="s">
        <v>136</v>
      </c>
    </row>
    <row customFormat="1" ht="13.5" r="108" s="12" spans="2:65">
      <c r="B108" s="217"/>
      <c r="C108" s="218"/>
      <c r="D108" s="219" t="s">
        <v>146</v>
      </c>
      <c r="E108" s="220" t="s">
        <v>21</v>
      </c>
      <c r="F108" s="221" t="s">
        <v>148</v>
      </c>
      <c r="G108" s="218"/>
      <c r="H108" s="222">
        <v>1.4350000000000001</v>
      </c>
      <c r="I108" s="223"/>
      <c r="J108" s="218"/>
      <c r="K108" s="218"/>
      <c r="L108" s="224"/>
      <c r="M108" s="225"/>
      <c r="N108" s="226"/>
      <c r="O108" s="226"/>
      <c r="P108" s="226"/>
      <c r="Q108" s="226"/>
      <c r="R108" s="226"/>
      <c r="S108" s="226"/>
      <c r="T108" s="227"/>
      <c r="AT108" s="228" t="s">
        <v>146</v>
      </c>
      <c r="AU108" s="228" t="s">
        <v>80</v>
      </c>
      <c r="AV108" s="12" t="s">
        <v>144</v>
      </c>
      <c r="AW108" s="12" t="s">
        <v>35</v>
      </c>
      <c r="AX108" s="12" t="s">
        <v>76</v>
      </c>
      <c r="AY108" s="228" t="s">
        <v>136</v>
      </c>
    </row>
    <row customFormat="1" customHeight="1" ht="31.5" r="109" s="1" spans="2:65">
      <c r="B109" s="41"/>
      <c r="C109" s="193" t="s">
        <v>137</v>
      </c>
      <c r="D109" s="193" t="s">
        <v>139</v>
      </c>
      <c r="E109" s="194" t="s">
        <v>154</v>
      </c>
      <c r="F109" s="195" t="s">
        <v>155</v>
      </c>
      <c r="G109" s="196" t="s">
        <v>151</v>
      </c>
      <c r="H109" s="197">
        <v>6.1749999999999998</v>
      </c>
      <c r="I109" s="198"/>
      <c r="J109" s="199">
        <f>ROUND(I109*H109,1)</f>
        <v>0</v>
      </c>
      <c r="K109" s="195" t="s">
        <v>143</v>
      </c>
      <c r="L109" s="61"/>
      <c r="M109" s="200" t="s">
        <v>21</v>
      </c>
      <c r="N109" s="201" t="s">
        <v>42</v>
      </c>
      <c r="O109" s="42"/>
      <c r="P109" s="202">
        <f>O109*H109</f>
        <v>0</v>
      </c>
      <c r="Q109" s="202">
        <v>6.9819999999999993E-2</v>
      </c>
      <c r="R109" s="202">
        <f>Q109*H109</f>
        <v>0.43113849999999992</v>
      </c>
      <c r="S109" s="202">
        <v>0</v>
      </c>
      <c r="T109" s="203">
        <f>S109*H109</f>
        <v>0</v>
      </c>
      <c r="AR109" s="24" t="s">
        <v>144</v>
      </c>
      <c r="AT109" s="24" t="s">
        <v>139</v>
      </c>
      <c r="AU109" s="24" t="s">
        <v>80</v>
      </c>
      <c r="AY109" s="24" t="s">
        <v>136</v>
      </c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4" t="s">
        <v>76</v>
      </c>
      <c r="BK109" s="204">
        <f>ROUND(I109*H109,1)</f>
        <v>0</v>
      </c>
      <c r="BL109" s="24" t="s">
        <v>144</v>
      </c>
      <c r="BM109" s="24" t="s">
        <v>156</v>
      </c>
    </row>
    <row customFormat="1" ht="13.5" r="110" s="11" spans="2:65">
      <c r="B110" s="205"/>
      <c r="C110" s="206"/>
      <c r="D110" s="207" t="s">
        <v>146</v>
      </c>
      <c r="E110" s="208" t="s">
        <v>21</v>
      </c>
      <c r="F110" s="209" t="s">
        <v>157</v>
      </c>
      <c r="G110" s="206"/>
      <c r="H110" s="210">
        <v>3.4849999999999999</v>
      </c>
      <c r="I110" s="211"/>
      <c r="J110" s="206"/>
      <c r="K110" s="206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146</v>
      </c>
      <c r="AU110" s="216" t="s">
        <v>80</v>
      </c>
      <c r="AV110" s="11" t="s">
        <v>80</v>
      </c>
      <c r="AW110" s="11" t="s">
        <v>35</v>
      </c>
      <c r="AX110" s="11" t="s">
        <v>71</v>
      </c>
      <c r="AY110" s="216" t="s">
        <v>136</v>
      </c>
    </row>
    <row customFormat="1" ht="13.5" r="111" s="11" spans="2:65">
      <c r="B111" s="205"/>
      <c r="C111" s="206"/>
      <c r="D111" s="207" t="s">
        <v>146</v>
      </c>
      <c r="E111" s="208" t="s">
        <v>21</v>
      </c>
      <c r="F111" s="209" t="s">
        <v>158</v>
      </c>
      <c r="G111" s="206"/>
      <c r="H111" s="210">
        <v>-1.845</v>
      </c>
      <c r="I111" s="211"/>
      <c r="J111" s="206"/>
      <c r="K111" s="206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146</v>
      </c>
      <c r="AU111" s="216" t="s">
        <v>80</v>
      </c>
      <c r="AV111" s="11" t="s">
        <v>80</v>
      </c>
      <c r="AW111" s="11" t="s">
        <v>35</v>
      </c>
      <c r="AX111" s="11" t="s">
        <v>71</v>
      </c>
      <c r="AY111" s="216" t="s">
        <v>136</v>
      </c>
    </row>
    <row customFormat="1" ht="13.5" r="112" s="11" spans="2:65">
      <c r="B112" s="205"/>
      <c r="C112" s="206"/>
      <c r="D112" s="207" t="s">
        <v>146</v>
      </c>
      <c r="E112" s="208" t="s">
        <v>21</v>
      </c>
      <c r="F112" s="209" t="s">
        <v>159</v>
      </c>
      <c r="G112" s="206"/>
      <c r="H112" s="210">
        <v>6.38</v>
      </c>
      <c r="I112" s="211"/>
      <c r="J112" s="206"/>
      <c r="K112" s="206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146</v>
      </c>
      <c r="AU112" s="216" t="s">
        <v>80</v>
      </c>
      <c r="AV112" s="11" t="s">
        <v>80</v>
      </c>
      <c r="AW112" s="11" t="s">
        <v>35</v>
      </c>
      <c r="AX112" s="11" t="s">
        <v>71</v>
      </c>
      <c r="AY112" s="216" t="s">
        <v>136</v>
      </c>
    </row>
    <row customFormat="1" ht="13.5" r="113" s="11" spans="2:65">
      <c r="B113" s="205"/>
      <c r="C113" s="206"/>
      <c r="D113" s="207" t="s">
        <v>146</v>
      </c>
      <c r="E113" s="208" t="s">
        <v>21</v>
      </c>
      <c r="F113" s="209" t="s">
        <v>158</v>
      </c>
      <c r="G113" s="206"/>
      <c r="H113" s="210">
        <v>-1.845</v>
      </c>
      <c r="I113" s="211"/>
      <c r="J113" s="206"/>
      <c r="K113" s="206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146</v>
      </c>
      <c r="AU113" s="216" t="s">
        <v>80</v>
      </c>
      <c r="AV113" s="11" t="s">
        <v>80</v>
      </c>
      <c r="AW113" s="11" t="s">
        <v>35</v>
      </c>
      <c r="AX113" s="11" t="s">
        <v>71</v>
      </c>
      <c r="AY113" s="216" t="s">
        <v>136</v>
      </c>
    </row>
    <row customFormat="1" ht="13.5" r="114" s="12" spans="2:65">
      <c r="B114" s="217"/>
      <c r="C114" s="218"/>
      <c r="D114" s="219" t="s">
        <v>146</v>
      </c>
      <c r="E114" s="220" t="s">
        <v>21</v>
      </c>
      <c r="F114" s="221" t="s">
        <v>148</v>
      </c>
      <c r="G114" s="218"/>
      <c r="H114" s="222">
        <v>6.1749999999999998</v>
      </c>
      <c r="I114" s="223"/>
      <c r="J114" s="218"/>
      <c r="K114" s="218"/>
      <c r="L114" s="224"/>
      <c r="M114" s="225"/>
      <c r="N114" s="226"/>
      <c r="O114" s="226"/>
      <c r="P114" s="226"/>
      <c r="Q114" s="226"/>
      <c r="R114" s="226"/>
      <c r="S114" s="226"/>
      <c r="T114" s="227"/>
      <c r="AT114" s="228" t="s">
        <v>146</v>
      </c>
      <c r="AU114" s="228" t="s">
        <v>80</v>
      </c>
      <c r="AV114" s="12" t="s">
        <v>144</v>
      </c>
      <c r="AW114" s="12" t="s">
        <v>35</v>
      </c>
      <c r="AX114" s="12" t="s">
        <v>76</v>
      </c>
      <c r="AY114" s="228" t="s">
        <v>136</v>
      </c>
    </row>
    <row customFormat="1" customHeight="1" ht="22.5" r="115" s="1" spans="2:65">
      <c r="B115" s="41"/>
      <c r="C115" s="193" t="s">
        <v>144</v>
      </c>
      <c r="D115" s="193" t="s">
        <v>139</v>
      </c>
      <c r="E115" s="194" t="s">
        <v>160</v>
      </c>
      <c r="F115" s="195" t="s">
        <v>161</v>
      </c>
      <c r="G115" s="196" t="s">
        <v>162</v>
      </c>
      <c r="H115" s="197">
        <v>3</v>
      </c>
      <c r="I115" s="198"/>
      <c r="J115" s="199">
        <f>ROUND(I115*H115,1)</f>
        <v>0</v>
      </c>
      <c r="K115" s="195" t="s">
        <v>143</v>
      </c>
      <c r="L115" s="61"/>
      <c r="M115" s="200" t="s">
        <v>21</v>
      </c>
      <c r="N115" s="201" t="s">
        <v>42</v>
      </c>
      <c r="O115" s="42"/>
      <c r="P115" s="202">
        <f>O115*H115</f>
        <v>0</v>
      </c>
      <c r="Q115" s="202">
        <v>8.0000000000000007E-5</v>
      </c>
      <c r="R115" s="202">
        <f>Q115*H115</f>
        <v>2.4000000000000003E-4</v>
      </c>
      <c r="S115" s="202">
        <v>0</v>
      </c>
      <c r="T115" s="203">
        <f>S115*H115</f>
        <v>0</v>
      </c>
      <c r="AR115" s="24" t="s">
        <v>144</v>
      </c>
      <c r="AT115" s="24" t="s">
        <v>139</v>
      </c>
      <c r="AU115" s="24" t="s">
        <v>80</v>
      </c>
      <c r="AY115" s="24" t="s">
        <v>136</v>
      </c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4" t="s">
        <v>76</v>
      </c>
      <c r="BK115" s="204">
        <f>ROUND(I115*H115,1)</f>
        <v>0</v>
      </c>
      <c r="BL115" s="24" t="s">
        <v>144</v>
      </c>
      <c r="BM115" s="24" t="s">
        <v>163</v>
      </c>
    </row>
    <row customFormat="1" ht="13.5" r="116" s="11" spans="2:65">
      <c r="B116" s="205"/>
      <c r="C116" s="206"/>
      <c r="D116" s="207" t="s">
        <v>146</v>
      </c>
      <c r="E116" s="208" t="s">
        <v>21</v>
      </c>
      <c r="F116" s="209" t="s">
        <v>137</v>
      </c>
      <c r="G116" s="206"/>
      <c r="H116" s="210">
        <v>3</v>
      </c>
      <c r="I116" s="211"/>
      <c r="J116" s="206"/>
      <c r="K116" s="206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146</v>
      </c>
      <c r="AU116" s="216" t="s">
        <v>80</v>
      </c>
      <c r="AV116" s="11" t="s">
        <v>80</v>
      </c>
      <c r="AW116" s="11" t="s">
        <v>35</v>
      </c>
      <c r="AX116" s="11" t="s">
        <v>71</v>
      </c>
      <c r="AY116" s="216" t="s">
        <v>136</v>
      </c>
    </row>
    <row customFormat="1" ht="13.5" r="117" s="12" spans="2:65">
      <c r="B117" s="217"/>
      <c r="C117" s="218"/>
      <c r="D117" s="219" t="s">
        <v>146</v>
      </c>
      <c r="E117" s="220" t="s">
        <v>21</v>
      </c>
      <c r="F117" s="221" t="s">
        <v>148</v>
      </c>
      <c r="G117" s="218"/>
      <c r="H117" s="222">
        <v>3</v>
      </c>
      <c r="I117" s="223"/>
      <c r="J117" s="218"/>
      <c r="K117" s="218"/>
      <c r="L117" s="224"/>
      <c r="M117" s="225"/>
      <c r="N117" s="226"/>
      <c r="O117" s="226"/>
      <c r="P117" s="226"/>
      <c r="Q117" s="226"/>
      <c r="R117" s="226"/>
      <c r="S117" s="226"/>
      <c r="T117" s="227"/>
      <c r="AT117" s="228" t="s">
        <v>146</v>
      </c>
      <c r="AU117" s="228" t="s">
        <v>80</v>
      </c>
      <c r="AV117" s="12" t="s">
        <v>144</v>
      </c>
      <c r="AW117" s="12" t="s">
        <v>35</v>
      </c>
      <c r="AX117" s="12" t="s">
        <v>76</v>
      </c>
      <c r="AY117" s="228" t="s">
        <v>136</v>
      </c>
    </row>
    <row customFormat="1" customHeight="1" ht="22.5" r="118" s="1" spans="2:65">
      <c r="B118" s="41"/>
      <c r="C118" s="193" t="s">
        <v>164</v>
      </c>
      <c r="D118" s="193" t="s">
        <v>139</v>
      </c>
      <c r="E118" s="194" t="s">
        <v>165</v>
      </c>
      <c r="F118" s="195" t="s">
        <v>166</v>
      </c>
      <c r="G118" s="196" t="s">
        <v>162</v>
      </c>
      <c r="H118" s="197">
        <v>9.9</v>
      </c>
      <c r="I118" s="198"/>
      <c r="J118" s="199">
        <f>ROUND(I118*H118,1)</f>
        <v>0</v>
      </c>
      <c r="K118" s="195" t="s">
        <v>143</v>
      </c>
      <c r="L118" s="61"/>
      <c r="M118" s="200" t="s">
        <v>21</v>
      </c>
      <c r="N118" s="201" t="s">
        <v>42</v>
      </c>
      <c r="O118" s="42"/>
      <c r="P118" s="202">
        <f>O118*H118</f>
        <v>0</v>
      </c>
      <c r="Q118" s="202">
        <v>1.3999999999999999E-4</v>
      </c>
      <c r="R118" s="202">
        <f>Q118*H118</f>
        <v>1.3859999999999999E-3</v>
      </c>
      <c r="S118" s="202">
        <v>0</v>
      </c>
      <c r="T118" s="203">
        <f>S118*H118</f>
        <v>0</v>
      </c>
      <c r="AR118" s="24" t="s">
        <v>144</v>
      </c>
      <c r="AT118" s="24" t="s">
        <v>139</v>
      </c>
      <c r="AU118" s="24" t="s">
        <v>80</v>
      </c>
      <c r="AY118" s="24" t="s">
        <v>136</v>
      </c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4" t="s">
        <v>76</v>
      </c>
      <c r="BK118" s="204">
        <f>ROUND(I118*H118,1)</f>
        <v>0</v>
      </c>
      <c r="BL118" s="24" t="s">
        <v>144</v>
      </c>
      <c r="BM118" s="24" t="s">
        <v>167</v>
      </c>
    </row>
    <row customFormat="1" ht="13.5" r="119" s="11" spans="2:65">
      <c r="B119" s="205"/>
      <c r="C119" s="206"/>
      <c r="D119" s="207" t="s">
        <v>146</v>
      </c>
      <c r="E119" s="208" t="s">
        <v>21</v>
      </c>
      <c r="F119" s="209" t="s">
        <v>168</v>
      </c>
      <c r="G119" s="206"/>
      <c r="H119" s="210">
        <v>5.8</v>
      </c>
      <c r="I119" s="211"/>
      <c r="J119" s="206"/>
      <c r="K119" s="206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146</v>
      </c>
      <c r="AU119" s="216" t="s">
        <v>80</v>
      </c>
      <c r="AV119" s="11" t="s">
        <v>80</v>
      </c>
      <c r="AW119" s="11" t="s">
        <v>35</v>
      </c>
      <c r="AX119" s="11" t="s">
        <v>71</v>
      </c>
      <c r="AY119" s="216" t="s">
        <v>136</v>
      </c>
    </row>
    <row customFormat="1" ht="13.5" r="120" s="11" spans="2:65">
      <c r="B120" s="205"/>
      <c r="C120" s="206"/>
      <c r="D120" s="207" t="s">
        <v>146</v>
      </c>
      <c r="E120" s="208" t="s">
        <v>21</v>
      </c>
      <c r="F120" s="209" t="s">
        <v>169</v>
      </c>
      <c r="G120" s="206"/>
      <c r="H120" s="210">
        <v>4.0999999999999996</v>
      </c>
      <c r="I120" s="211"/>
      <c r="J120" s="206"/>
      <c r="K120" s="206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146</v>
      </c>
      <c r="AU120" s="216" t="s">
        <v>80</v>
      </c>
      <c r="AV120" s="11" t="s">
        <v>80</v>
      </c>
      <c r="AW120" s="11" t="s">
        <v>35</v>
      </c>
      <c r="AX120" s="11" t="s">
        <v>71</v>
      </c>
      <c r="AY120" s="216" t="s">
        <v>136</v>
      </c>
    </row>
    <row customFormat="1" ht="13.5" r="121" s="12" spans="2:65">
      <c r="B121" s="217"/>
      <c r="C121" s="218"/>
      <c r="D121" s="207" t="s">
        <v>146</v>
      </c>
      <c r="E121" s="229" t="s">
        <v>21</v>
      </c>
      <c r="F121" s="230" t="s">
        <v>148</v>
      </c>
      <c r="G121" s="218"/>
      <c r="H121" s="231">
        <v>9.9</v>
      </c>
      <c r="I121" s="223"/>
      <c r="J121" s="218"/>
      <c r="K121" s="218"/>
      <c r="L121" s="224"/>
      <c r="M121" s="225"/>
      <c r="N121" s="226"/>
      <c r="O121" s="226"/>
      <c r="P121" s="226"/>
      <c r="Q121" s="226"/>
      <c r="R121" s="226"/>
      <c r="S121" s="226"/>
      <c r="T121" s="227"/>
      <c r="AT121" s="228" t="s">
        <v>146</v>
      </c>
      <c r="AU121" s="228" t="s">
        <v>80</v>
      </c>
      <c r="AV121" s="12" t="s">
        <v>144</v>
      </c>
      <c r="AW121" s="12" t="s">
        <v>35</v>
      </c>
      <c r="AX121" s="12" t="s">
        <v>76</v>
      </c>
      <c r="AY121" s="228" t="s">
        <v>136</v>
      </c>
    </row>
    <row customFormat="1" customHeight="1" ht="29.85" r="122" s="10" spans="2:65">
      <c r="B122" s="176"/>
      <c r="C122" s="177"/>
      <c r="D122" s="190" t="s">
        <v>70</v>
      </c>
      <c r="E122" s="191" t="s">
        <v>144</v>
      </c>
      <c r="F122" s="191" t="s">
        <v>170</v>
      </c>
      <c r="G122" s="177"/>
      <c r="H122" s="177"/>
      <c r="I122" s="180"/>
      <c r="J122" s="192">
        <f>BK122</f>
        <v>0</v>
      </c>
      <c r="K122" s="177"/>
      <c r="L122" s="182"/>
      <c r="M122" s="183"/>
      <c r="N122" s="184"/>
      <c r="O122" s="184"/>
      <c r="P122" s="185">
        <f>SUM(P123:P125)</f>
        <v>0</v>
      </c>
      <c r="Q122" s="184"/>
      <c r="R122" s="185">
        <f>SUM(R123:R125)</f>
        <v>0.32824799999999998</v>
      </c>
      <c r="S122" s="184"/>
      <c r="T122" s="186">
        <f>SUM(T123:T125)</f>
        <v>0</v>
      </c>
      <c r="AR122" s="187" t="s">
        <v>76</v>
      </c>
      <c r="AT122" s="188" t="s">
        <v>70</v>
      </c>
      <c r="AU122" s="188" t="s">
        <v>76</v>
      </c>
      <c r="AY122" s="187" t="s">
        <v>136</v>
      </c>
      <c r="BK122" s="189">
        <f>SUM(BK123:BK125)</f>
        <v>0</v>
      </c>
    </row>
    <row customFormat="1" customHeight="1" ht="22.5" r="123" s="1" spans="2:65">
      <c r="B123" s="41"/>
      <c r="C123" s="193" t="s">
        <v>171</v>
      </c>
      <c r="D123" s="193" t="s">
        <v>139</v>
      </c>
      <c r="E123" s="194" t="s">
        <v>172</v>
      </c>
      <c r="F123" s="195" t="s">
        <v>173</v>
      </c>
      <c r="G123" s="196" t="s">
        <v>162</v>
      </c>
      <c r="H123" s="197">
        <v>2.4</v>
      </c>
      <c r="I123" s="198"/>
      <c r="J123" s="199">
        <f>ROUND(I123*H123,1)</f>
        <v>0</v>
      </c>
      <c r="K123" s="195" t="s">
        <v>143</v>
      </c>
      <c r="L123" s="61"/>
      <c r="M123" s="200" t="s">
        <v>21</v>
      </c>
      <c r="N123" s="201" t="s">
        <v>42</v>
      </c>
      <c r="O123" s="42"/>
      <c r="P123" s="202">
        <f>O123*H123</f>
        <v>0</v>
      </c>
      <c r="Q123" s="202">
        <v>0.13677</v>
      </c>
      <c r="R123" s="202">
        <f>Q123*H123</f>
        <v>0.32824799999999998</v>
      </c>
      <c r="S123" s="202">
        <v>0</v>
      </c>
      <c r="T123" s="203">
        <f>S123*H123</f>
        <v>0</v>
      </c>
      <c r="AR123" s="24" t="s">
        <v>144</v>
      </c>
      <c r="AT123" s="24" t="s">
        <v>139</v>
      </c>
      <c r="AU123" s="24" t="s">
        <v>80</v>
      </c>
      <c r="AY123" s="24" t="s">
        <v>136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24" t="s">
        <v>76</v>
      </c>
      <c r="BK123" s="204">
        <f>ROUND(I123*H123,1)</f>
        <v>0</v>
      </c>
      <c r="BL123" s="24" t="s">
        <v>144</v>
      </c>
      <c r="BM123" s="24" t="s">
        <v>174</v>
      </c>
    </row>
    <row customFormat="1" ht="13.5" r="124" s="11" spans="2:65">
      <c r="B124" s="205"/>
      <c r="C124" s="206"/>
      <c r="D124" s="207" t="s">
        <v>146</v>
      </c>
      <c r="E124" s="208" t="s">
        <v>21</v>
      </c>
      <c r="F124" s="209" t="s">
        <v>175</v>
      </c>
      <c r="G124" s="206"/>
      <c r="H124" s="210">
        <v>2.4</v>
      </c>
      <c r="I124" s="211"/>
      <c r="J124" s="206"/>
      <c r="K124" s="206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146</v>
      </c>
      <c r="AU124" s="216" t="s">
        <v>80</v>
      </c>
      <c r="AV124" s="11" t="s">
        <v>80</v>
      </c>
      <c r="AW124" s="11" t="s">
        <v>35</v>
      </c>
      <c r="AX124" s="11" t="s">
        <v>71</v>
      </c>
      <c r="AY124" s="216" t="s">
        <v>136</v>
      </c>
    </row>
    <row customFormat="1" ht="13.5" r="125" s="12" spans="2:65">
      <c r="B125" s="217"/>
      <c r="C125" s="218"/>
      <c r="D125" s="207" t="s">
        <v>146</v>
      </c>
      <c r="E125" s="229" t="s">
        <v>21</v>
      </c>
      <c r="F125" s="230" t="s">
        <v>148</v>
      </c>
      <c r="G125" s="218"/>
      <c r="H125" s="231">
        <v>2.4</v>
      </c>
      <c r="I125" s="223"/>
      <c r="J125" s="218"/>
      <c r="K125" s="218"/>
      <c r="L125" s="224"/>
      <c r="M125" s="225"/>
      <c r="N125" s="226"/>
      <c r="O125" s="226"/>
      <c r="P125" s="226"/>
      <c r="Q125" s="226"/>
      <c r="R125" s="226"/>
      <c r="S125" s="226"/>
      <c r="T125" s="227"/>
      <c r="AT125" s="228" t="s">
        <v>146</v>
      </c>
      <c r="AU125" s="228" t="s">
        <v>80</v>
      </c>
      <c r="AV125" s="12" t="s">
        <v>144</v>
      </c>
      <c r="AW125" s="12" t="s">
        <v>35</v>
      </c>
      <c r="AX125" s="12" t="s">
        <v>76</v>
      </c>
      <c r="AY125" s="228" t="s">
        <v>136</v>
      </c>
    </row>
    <row customFormat="1" customHeight="1" ht="29.85" r="126" s="10" spans="2:65">
      <c r="B126" s="176"/>
      <c r="C126" s="177"/>
      <c r="D126" s="190" t="s">
        <v>70</v>
      </c>
      <c r="E126" s="191" t="s">
        <v>171</v>
      </c>
      <c r="F126" s="191" t="s">
        <v>176</v>
      </c>
      <c r="G126" s="177"/>
      <c r="H126" s="177"/>
      <c r="I126" s="180"/>
      <c r="J126" s="192">
        <f>BK126</f>
        <v>0</v>
      </c>
      <c r="K126" s="177"/>
      <c r="L126" s="182"/>
      <c r="M126" s="183"/>
      <c r="N126" s="184"/>
      <c r="O126" s="184"/>
      <c r="P126" s="185">
        <f>SUM(P127:P220)</f>
        <v>0</v>
      </c>
      <c r="Q126" s="184"/>
      <c r="R126" s="185">
        <f>SUM(R127:R220)</f>
        <v>10.794690700000004</v>
      </c>
      <c r="S126" s="184"/>
      <c r="T126" s="186">
        <f>SUM(T127:T220)</f>
        <v>0</v>
      </c>
      <c r="AR126" s="187" t="s">
        <v>76</v>
      </c>
      <c r="AT126" s="188" t="s">
        <v>70</v>
      </c>
      <c r="AU126" s="188" t="s">
        <v>76</v>
      </c>
      <c r="AY126" s="187" t="s">
        <v>136</v>
      </c>
      <c r="BK126" s="189">
        <f>SUM(BK127:BK220)</f>
        <v>0</v>
      </c>
    </row>
    <row customFormat="1" customHeight="1" ht="22.5" r="127" s="1" spans="2:65">
      <c r="B127" s="41"/>
      <c r="C127" s="193" t="s">
        <v>177</v>
      </c>
      <c r="D127" s="193" t="s">
        <v>139</v>
      </c>
      <c r="E127" s="194" t="s">
        <v>178</v>
      </c>
      <c r="F127" s="195" t="s">
        <v>179</v>
      </c>
      <c r="G127" s="196" t="s">
        <v>151</v>
      </c>
      <c r="H127" s="197">
        <v>28.524999999999999</v>
      </c>
      <c r="I127" s="198"/>
      <c r="J127" s="199">
        <f>ROUND(I127*H127,1)</f>
        <v>0</v>
      </c>
      <c r="K127" s="195" t="s">
        <v>143</v>
      </c>
      <c r="L127" s="61"/>
      <c r="M127" s="200" t="s">
        <v>21</v>
      </c>
      <c r="N127" s="201" t="s">
        <v>42</v>
      </c>
      <c r="O127" s="42"/>
      <c r="P127" s="202">
        <f>O127*H127</f>
        <v>0</v>
      </c>
      <c r="Q127" s="202">
        <v>2.5999999999999998E-4</v>
      </c>
      <c r="R127" s="202">
        <f>Q127*H127</f>
        <v>7.4164999999999986E-3</v>
      </c>
      <c r="S127" s="202">
        <v>0</v>
      </c>
      <c r="T127" s="203">
        <f>S127*H127</f>
        <v>0</v>
      </c>
      <c r="AR127" s="24" t="s">
        <v>144</v>
      </c>
      <c r="AT127" s="24" t="s">
        <v>139</v>
      </c>
      <c r="AU127" s="24" t="s">
        <v>80</v>
      </c>
      <c r="AY127" s="24" t="s">
        <v>136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24" t="s">
        <v>76</v>
      </c>
      <c r="BK127" s="204">
        <f>ROUND(I127*H127,1)</f>
        <v>0</v>
      </c>
      <c r="BL127" s="24" t="s">
        <v>144</v>
      </c>
      <c r="BM127" s="24" t="s">
        <v>180</v>
      </c>
    </row>
    <row customFormat="1" ht="13.5" r="128" s="13" spans="2:65">
      <c r="B128" s="232"/>
      <c r="C128" s="233"/>
      <c r="D128" s="207" t="s">
        <v>146</v>
      </c>
      <c r="E128" s="234" t="s">
        <v>21</v>
      </c>
      <c r="F128" s="235" t="s">
        <v>181</v>
      </c>
      <c r="G128" s="233"/>
      <c r="H128" s="236" t="s">
        <v>21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146</v>
      </c>
      <c r="AU128" s="242" t="s">
        <v>80</v>
      </c>
      <c r="AV128" s="13" t="s">
        <v>76</v>
      </c>
      <c r="AW128" s="13" t="s">
        <v>35</v>
      </c>
      <c r="AX128" s="13" t="s">
        <v>71</v>
      </c>
      <c r="AY128" s="242" t="s">
        <v>136</v>
      </c>
    </row>
    <row customFormat="1" ht="13.5" r="129" s="11" spans="2:51">
      <c r="B129" s="205"/>
      <c r="C129" s="206"/>
      <c r="D129" s="207" t="s">
        <v>146</v>
      </c>
      <c r="E129" s="208" t="s">
        <v>21</v>
      </c>
      <c r="F129" s="209" t="s">
        <v>182</v>
      </c>
      <c r="G129" s="206"/>
      <c r="H129" s="210">
        <v>6.97</v>
      </c>
      <c r="I129" s="211"/>
      <c r="J129" s="206"/>
      <c r="K129" s="206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146</v>
      </c>
      <c r="AU129" s="216" t="s">
        <v>80</v>
      </c>
      <c r="AV129" s="11" t="s">
        <v>80</v>
      </c>
      <c r="AW129" s="11" t="s">
        <v>35</v>
      </c>
      <c r="AX129" s="11" t="s">
        <v>71</v>
      </c>
      <c r="AY129" s="216" t="s">
        <v>136</v>
      </c>
    </row>
    <row customFormat="1" ht="13.5" r="130" s="11" spans="2:51">
      <c r="B130" s="205"/>
      <c r="C130" s="206"/>
      <c r="D130" s="207" t="s">
        <v>146</v>
      </c>
      <c r="E130" s="208" t="s">
        <v>21</v>
      </c>
      <c r="F130" s="209" t="s">
        <v>183</v>
      </c>
      <c r="G130" s="206"/>
      <c r="H130" s="210">
        <v>-3.69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146</v>
      </c>
      <c r="AU130" s="216" t="s">
        <v>80</v>
      </c>
      <c r="AV130" s="11" t="s">
        <v>80</v>
      </c>
      <c r="AW130" s="11" t="s">
        <v>35</v>
      </c>
      <c r="AX130" s="11" t="s">
        <v>71</v>
      </c>
      <c r="AY130" s="216" t="s">
        <v>136</v>
      </c>
    </row>
    <row customFormat="1" ht="13.5" r="131" s="11" spans="2:51">
      <c r="B131" s="205"/>
      <c r="C131" s="206"/>
      <c r="D131" s="207" t="s">
        <v>146</v>
      </c>
      <c r="E131" s="208" t="s">
        <v>21</v>
      </c>
      <c r="F131" s="209" t="s">
        <v>184</v>
      </c>
      <c r="G131" s="206"/>
      <c r="H131" s="210">
        <v>12.76</v>
      </c>
      <c r="I131" s="211"/>
      <c r="J131" s="206"/>
      <c r="K131" s="206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146</v>
      </c>
      <c r="AU131" s="216" t="s">
        <v>80</v>
      </c>
      <c r="AV131" s="11" t="s">
        <v>80</v>
      </c>
      <c r="AW131" s="11" t="s">
        <v>35</v>
      </c>
      <c r="AX131" s="11" t="s">
        <v>71</v>
      </c>
      <c r="AY131" s="216" t="s">
        <v>136</v>
      </c>
    </row>
    <row customFormat="1" ht="13.5" r="132" s="11" spans="2:51">
      <c r="B132" s="205"/>
      <c r="C132" s="206"/>
      <c r="D132" s="207" t="s">
        <v>146</v>
      </c>
      <c r="E132" s="208" t="s">
        <v>21</v>
      </c>
      <c r="F132" s="209" t="s">
        <v>183</v>
      </c>
      <c r="G132" s="206"/>
      <c r="H132" s="210">
        <v>-3.69</v>
      </c>
      <c r="I132" s="211"/>
      <c r="J132" s="206"/>
      <c r="K132" s="206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146</v>
      </c>
      <c r="AU132" s="216" t="s">
        <v>80</v>
      </c>
      <c r="AV132" s="11" t="s">
        <v>80</v>
      </c>
      <c r="AW132" s="11" t="s">
        <v>35</v>
      </c>
      <c r="AX132" s="11" t="s">
        <v>71</v>
      </c>
      <c r="AY132" s="216" t="s">
        <v>136</v>
      </c>
    </row>
    <row customFormat="1" ht="13.5" r="133" s="11" spans="2:51">
      <c r="B133" s="205"/>
      <c r="C133" s="206"/>
      <c r="D133" s="207" t="s">
        <v>146</v>
      </c>
      <c r="E133" s="208" t="s">
        <v>21</v>
      </c>
      <c r="F133" s="209" t="s">
        <v>185</v>
      </c>
      <c r="G133" s="206"/>
      <c r="H133" s="210">
        <v>2.87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146</v>
      </c>
      <c r="AU133" s="216" t="s">
        <v>80</v>
      </c>
      <c r="AV133" s="11" t="s">
        <v>80</v>
      </c>
      <c r="AW133" s="11" t="s">
        <v>35</v>
      </c>
      <c r="AX133" s="11" t="s">
        <v>71</v>
      </c>
      <c r="AY133" s="216" t="s">
        <v>136</v>
      </c>
    </row>
    <row customFormat="1" ht="13.5" r="134" s="11" spans="2:51">
      <c r="B134" s="205"/>
      <c r="C134" s="206"/>
      <c r="D134" s="207" t="s">
        <v>146</v>
      </c>
      <c r="E134" s="208" t="s">
        <v>21</v>
      </c>
      <c r="F134" s="209" t="s">
        <v>186</v>
      </c>
      <c r="G134" s="206"/>
      <c r="H134" s="210">
        <v>0.57999999999999996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146</v>
      </c>
      <c r="AU134" s="216" t="s">
        <v>80</v>
      </c>
      <c r="AV134" s="11" t="s">
        <v>80</v>
      </c>
      <c r="AW134" s="11" t="s">
        <v>35</v>
      </c>
      <c r="AX134" s="11" t="s">
        <v>71</v>
      </c>
      <c r="AY134" s="216" t="s">
        <v>136</v>
      </c>
    </row>
    <row customFormat="1" ht="13.5" r="135" s="14" spans="2:51">
      <c r="B135" s="243"/>
      <c r="C135" s="244"/>
      <c r="D135" s="207" t="s">
        <v>146</v>
      </c>
      <c r="E135" s="245" t="s">
        <v>21</v>
      </c>
      <c r="F135" s="246" t="s">
        <v>187</v>
      </c>
      <c r="G135" s="244"/>
      <c r="H135" s="247">
        <v>15.8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AT135" s="253" t="s">
        <v>146</v>
      </c>
      <c r="AU135" s="253" t="s">
        <v>80</v>
      </c>
      <c r="AV135" s="14" t="s">
        <v>137</v>
      </c>
      <c r="AW135" s="14" t="s">
        <v>35</v>
      </c>
      <c r="AX135" s="14" t="s">
        <v>71</v>
      </c>
      <c r="AY135" s="253" t="s">
        <v>136</v>
      </c>
    </row>
    <row customFormat="1" ht="13.5" r="136" s="13" spans="2:51">
      <c r="B136" s="232"/>
      <c r="C136" s="233"/>
      <c r="D136" s="207" t="s">
        <v>146</v>
      </c>
      <c r="E136" s="234" t="s">
        <v>21</v>
      </c>
      <c r="F136" s="235" t="s">
        <v>188</v>
      </c>
      <c r="G136" s="233"/>
      <c r="H136" s="236" t="s">
        <v>21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146</v>
      </c>
      <c r="AU136" s="242" t="s">
        <v>80</v>
      </c>
      <c r="AV136" s="13" t="s">
        <v>76</v>
      </c>
      <c r="AW136" s="13" t="s">
        <v>35</v>
      </c>
      <c r="AX136" s="13" t="s">
        <v>71</v>
      </c>
      <c r="AY136" s="242" t="s">
        <v>136</v>
      </c>
    </row>
    <row customFormat="1" ht="13.5" r="137" s="11" spans="2:51">
      <c r="B137" s="205"/>
      <c r="C137" s="206"/>
      <c r="D137" s="207" t="s">
        <v>146</v>
      </c>
      <c r="E137" s="208" t="s">
        <v>21</v>
      </c>
      <c r="F137" s="209" t="s">
        <v>157</v>
      </c>
      <c r="G137" s="206"/>
      <c r="H137" s="210">
        <v>3.4849999999999999</v>
      </c>
      <c r="I137" s="211"/>
      <c r="J137" s="206"/>
      <c r="K137" s="206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146</v>
      </c>
      <c r="AU137" s="216" t="s">
        <v>80</v>
      </c>
      <c r="AV137" s="11" t="s">
        <v>80</v>
      </c>
      <c r="AW137" s="11" t="s">
        <v>35</v>
      </c>
      <c r="AX137" s="11" t="s">
        <v>71</v>
      </c>
      <c r="AY137" s="216" t="s">
        <v>136</v>
      </c>
    </row>
    <row customFormat="1" ht="13.5" r="138" s="11" spans="2:51">
      <c r="B138" s="205"/>
      <c r="C138" s="206"/>
      <c r="D138" s="207" t="s">
        <v>146</v>
      </c>
      <c r="E138" s="208" t="s">
        <v>21</v>
      </c>
      <c r="F138" s="209" t="s">
        <v>158</v>
      </c>
      <c r="G138" s="206"/>
      <c r="H138" s="210">
        <v>-1.845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146</v>
      </c>
      <c r="AU138" s="216" t="s">
        <v>80</v>
      </c>
      <c r="AV138" s="11" t="s">
        <v>80</v>
      </c>
      <c r="AW138" s="11" t="s">
        <v>35</v>
      </c>
      <c r="AX138" s="11" t="s">
        <v>71</v>
      </c>
      <c r="AY138" s="216" t="s">
        <v>136</v>
      </c>
    </row>
    <row customFormat="1" ht="13.5" r="139" s="11" spans="2:51">
      <c r="B139" s="205"/>
      <c r="C139" s="206"/>
      <c r="D139" s="207" t="s">
        <v>146</v>
      </c>
      <c r="E139" s="208" t="s">
        <v>21</v>
      </c>
      <c r="F139" s="209" t="s">
        <v>184</v>
      </c>
      <c r="G139" s="206"/>
      <c r="H139" s="210">
        <v>12.76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146</v>
      </c>
      <c r="AU139" s="216" t="s">
        <v>80</v>
      </c>
      <c r="AV139" s="11" t="s">
        <v>80</v>
      </c>
      <c r="AW139" s="11" t="s">
        <v>35</v>
      </c>
      <c r="AX139" s="11" t="s">
        <v>71</v>
      </c>
      <c r="AY139" s="216" t="s">
        <v>136</v>
      </c>
    </row>
    <row customFormat="1" ht="13.5" r="140" s="11" spans="2:51">
      <c r="B140" s="205"/>
      <c r="C140" s="206"/>
      <c r="D140" s="207" t="s">
        <v>146</v>
      </c>
      <c r="E140" s="208" t="s">
        <v>21</v>
      </c>
      <c r="F140" s="209" t="s">
        <v>183</v>
      </c>
      <c r="G140" s="206"/>
      <c r="H140" s="210">
        <v>-3.69</v>
      </c>
      <c r="I140" s="211"/>
      <c r="J140" s="206"/>
      <c r="K140" s="206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146</v>
      </c>
      <c r="AU140" s="216" t="s">
        <v>80</v>
      </c>
      <c r="AV140" s="11" t="s">
        <v>80</v>
      </c>
      <c r="AW140" s="11" t="s">
        <v>35</v>
      </c>
      <c r="AX140" s="11" t="s">
        <v>71</v>
      </c>
      <c r="AY140" s="216" t="s">
        <v>136</v>
      </c>
    </row>
    <row customFormat="1" ht="13.5" r="141" s="11" spans="2:51">
      <c r="B141" s="205"/>
      <c r="C141" s="206"/>
      <c r="D141" s="207" t="s">
        <v>146</v>
      </c>
      <c r="E141" s="208" t="s">
        <v>21</v>
      </c>
      <c r="F141" s="209" t="s">
        <v>153</v>
      </c>
      <c r="G141" s="206"/>
      <c r="H141" s="210">
        <v>1.4350000000000001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146</v>
      </c>
      <c r="AU141" s="216" t="s">
        <v>80</v>
      </c>
      <c r="AV141" s="11" t="s">
        <v>80</v>
      </c>
      <c r="AW141" s="11" t="s">
        <v>35</v>
      </c>
      <c r="AX141" s="11" t="s">
        <v>71</v>
      </c>
      <c r="AY141" s="216" t="s">
        <v>136</v>
      </c>
    </row>
    <row customFormat="1" ht="13.5" r="142" s="11" spans="2:51">
      <c r="B142" s="205"/>
      <c r="C142" s="206"/>
      <c r="D142" s="207" t="s">
        <v>146</v>
      </c>
      <c r="E142" s="208" t="s">
        <v>21</v>
      </c>
      <c r="F142" s="209" t="s">
        <v>186</v>
      </c>
      <c r="G142" s="206"/>
      <c r="H142" s="210">
        <v>0.57999999999999996</v>
      </c>
      <c r="I142" s="211"/>
      <c r="J142" s="206"/>
      <c r="K142" s="206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146</v>
      </c>
      <c r="AU142" s="216" t="s">
        <v>80</v>
      </c>
      <c r="AV142" s="11" t="s">
        <v>80</v>
      </c>
      <c r="AW142" s="11" t="s">
        <v>35</v>
      </c>
      <c r="AX142" s="11" t="s">
        <v>71</v>
      </c>
      <c r="AY142" s="216" t="s">
        <v>136</v>
      </c>
    </row>
    <row customFormat="1" ht="13.5" r="143" s="14" spans="2:51">
      <c r="B143" s="243"/>
      <c r="C143" s="244"/>
      <c r="D143" s="207" t="s">
        <v>146</v>
      </c>
      <c r="E143" s="245" t="s">
        <v>21</v>
      </c>
      <c r="F143" s="246" t="s">
        <v>187</v>
      </c>
      <c r="G143" s="244"/>
      <c r="H143" s="247">
        <v>12.725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AT143" s="253" t="s">
        <v>146</v>
      </c>
      <c r="AU143" s="253" t="s">
        <v>80</v>
      </c>
      <c r="AV143" s="14" t="s">
        <v>137</v>
      </c>
      <c r="AW143" s="14" t="s">
        <v>35</v>
      </c>
      <c r="AX143" s="14" t="s">
        <v>71</v>
      </c>
      <c r="AY143" s="253" t="s">
        <v>136</v>
      </c>
    </row>
    <row customFormat="1" ht="13.5" r="144" s="12" spans="2:51">
      <c r="B144" s="217"/>
      <c r="C144" s="218"/>
      <c r="D144" s="219" t="s">
        <v>146</v>
      </c>
      <c r="E144" s="220" t="s">
        <v>21</v>
      </c>
      <c r="F144" s="221" t="s">
        <v>148</v>
      </c>
      <c r="G144" s="218"/>
      <c r="H144" s="222">
        <v>28.524999999999999</v>
      </c>
      <c r="I144" s="223"/>
      <c r="J144" s="218"/>
      <c r="K144" s="218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146</v>
      </c>
      <c r="AU144" s="228" t="s">
        <v>80</v>
      </c>
      <c r="AV144" s="12" t="s">
        <v>144</v>
      </c>
      <c r="AW144" s="12" t="s">
        <v>35</v>
      </c>
      <c r="AX144" s="12" t="s">
        <v>76</v>
      </c>
      <c r="AY144" s="228" t="s">
        <v>136</v>
      </c>
    </row>
    <row customFormat="1" customHeight="1" ht="22.5" r="145" s="1" spans="2:65">
      <c r="B145" s="41"/>
      <c r="C145" s="193" t="s">
        <v>189</v>
      </c>
      <c r="D145" s="193" t="s">
        <v>139</v>
      </c>
      <c r="E145" s="194" t="s">
        <v>190</v>
      </c>
      <c r="F145" s="195" t="s">
        <v>191</v>
      </c>
      <c r="G145" s="196" t="s">
        <v>151</v>
      </c>
      <c r="H145" s="197">
        <v>15.8</v>
      </c>
      <c r="I145" s="198"/>
      <c r="J145" s="199">
        <f>ROUND(I145*H145,1)</f>
        <v>0</v>
      </c>
      <c r="K145" s="195" t="s">
        <v>143</v>
      </c>
      <c r="L145" s="61"/>
      <c r="M145" s="200" t="s">
        <v>21</v>
      </c>
      <c r="N145" s="201" t="s">
        <v>42</v>
      </c>
      <c r="O145" s="42"/>
      <c r="P145" s="202">
        <f>O145*H145</f>
        <v>0</v>
      </c>
      <c r="Q145" s="202">
        <v>4.8900000000000002E-3</v>
      </c>
      <c r="R145" s="202">
        <f>Q145*H145</f>
        <v>7.7262000000000011E-2</v>
      </c>
      <c r="S145" s="202">
        <v>0</v>
      </c>
      <c r="T145" s="203">
        <f>S145*H145</f>
        <v>0</v>
      </c>
      <c r="AR145" s="24" t="s">
        <v>144</v>
      </c>
      <c r="AT145" s="24" t="s">
        <v>139</v>
      </c>
      <c r="AU145" s="24" t="s">
        <v>80</v>
      </c>
      <c r="AY145" s="24" t="s">
        <v>136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24" t="s">
        <v>76</v>
      </c>
      <c r="BK145" s="204">
        <f>ROUND(I145*H145,1)</f>
        <v>0</v>
      </c>
      <c r="BL145" s="24" t="s">
        <v>144</v>
      </c>
      <c r="BM145" s="24" t="s">
        <v>192</v>
      </c>
    </row>
    <row customFormat="1" ht="13.5" r="146" s="11" spans="2:65">
      <c r="B146" s="205"/>
      <c r="C146" s="206"/>
      <c r="D146" s="207" t="s">
        <v>146</v>
      </c>
      <c r="E146" s="208" t="s">
        <v>21</v>
      </c>
      <c r="F146" s="209" t="s">
        <v>182</v>
      </c>
      <c r="G146" s="206"/>
      <c r="H146" s="210">
        <v>6.97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146</v>
      </c>
      <c r="AU146" s="216" t="s">
        <v>80</v>
      </c>
      <c r="AV146" s="11" t="s">
        <v>80</v>
      </c>
      <c r="AW146" s="11" t="s">
        <v>35</v>
      </c>
      <c r="AX146" s="11" t="s">
        <v>71</v>
      </c>
      <c r="AY146" s="216" t="s">
        <v>136</v>
      </c>
    </row>
    <row customFormat="1" ht="13.5" r="147" s="11" spans="2:65">
      <c r="B147" s="205"/>
      <c r="C147" s="206"/>
      <c r="D147" s="207" t="s">
        <v>146</v>
      </c>
      <c r="E147" s="208" t="s">
        <v>21</v>
      </c>
      <c r="F147" s="209" t="s">
        <v>183</v>
      </c>
      <c r="G147" s="206"/>
      <c r="H147" s="210">
        <v>-3.69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146</v>
      </c>
      <c r="AU147" s="216" t="s">
        <v>80</v>
      </c>
      <c r="AV147" s="11" t="s">
        <v>80</v>
      </c>
      <c r="AW147" s="11" t="s">
        <v>35</v>
      </c>
      <c r="AX147" s="11" t="s">
        <v>71</v>
      </c>
      <c r="AY147" s="216" t="s">
        <v>136</v>
      </c>
    </row>
    <row customFormat="1" ht="13.5" r="148" s="11" spans="2:65">
      <c r="B148" s="205"/>
      <c r="C148" s="206"/>
      <c r="D148" s="207" t="s">
        <v>146</v>
      </c>
      <c r="E148" s="208" t="s">
        <v>21</v>
      </c>
      <c r="F148" s="209" t="s">
        <v>184</v>
      </c>
      <c r="G148" s="206"/>
      <c r="H148" s="210">
        <v>12.76</v>
      </c>
      <c r="I148" s="211"/>
      <c r="J148" s="206"/>
      <c r="K148" s="206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146</v>
      </c>
      <c r="AU148" s="216" t="s">
        <v>80</v>
      </c>
      <c r="AV148" s="11" t="s">
        <v>80</v>
      </c>
      <c r="AW148" s="11" t="s">
        <v>35</v>
      </c>
      <c r="AX148" s="11" t="s">
        <v>71</v>
      </c>
      <c r="AY148" s="216" t="s">
        <v>136</v>
      </c>
    </row>
    <row customFormat="1" ht="13.5" r="149" s="11" spans="2:65">
      <c r="B149" s="205"/>
      <c r="C149" s="206"/>
      <c r="D149" s="207" t="s">
        <v>146</v>
      </c>
      <c r="E149" s="208" t="s">
        <v>21</v>
      </c>
      <c r="F149" s="209" t="s">
        <v>183</v>
      </c>
      <c r="G149" s="206"/>
      <c r="H149" s="210">
        <v>-3.69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146</v>
      </c>
      <c r="AU149" s="216" t="s">
        <v>80</v>
      </c>
      <c r="AV149" s="11" t="s">
        <v>80</v>
      </c>
      <c r="AW149" s="11" t="s">
        <v>35</v>
      </c>
      <c r="AX149" s="11" t="s">
        <v>71</v>
      </c>
      <c r="AY149" s="216" t="s">
        <v>136</v>
      </c>
    </row>
    <row customFormat="1" ht="13.5" r="150" s="11" spans="2:65">
      <c r="B150" s="205"/>
      <c r="C150" s="206"/>
      <c r="D150" s="207" t="s">
        <v>146</v>
      </c>
      <c r="E150" s="208" t="s">
        <v>21</v>
      </c>
      <c r="F150" s="209" t="s">
        <v>185</v>
      </c>
      <c r="G150" s="206"/>
      <c r="H150" s="210">
        <v>2.87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146</v>
      </c>
      <c r="AU150" s="216" t="s">
        <v>80</v>
      </c>
      <c r="AV150" s="11" t="s">
        <v>80</v>
      </c>
      <c r="AW150" s="11" t="s">
        <v>35</v>
      </c>
      <c r="AX150" s="11" t="s">
        <v>71</v>
      </c>
      <c r="AY150" s="216" t="s">
        <v>136</v>
      </c>
    </row>
    <row customFormat="1" ht="13.5" r="151" s="11" spans="2:65">
      <c r="B151" s="205"/>
      <c r="C151" s="206"/>
      <c r="D151" s="207" t="s">
        <v>146</v>
      </c>
      <c r="E151" s="208" t="s">
        <v>21</v>
      </c>
      <c r="F151" s="209" t="s">
        <v>186</v>
      </c>
      <c r="G151" s="206"/>
      <c r="H151" s="210">
        <v>0.57999999999999996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146</v>
      </c>
      <c r="AU151" s="216" t="s">
        <v>80</v>
      </c>
      <c r="AV151" s="11" t="s">
        <v>80</v>
      </c>
      <c r="AW151" s="11" t="s">
        <v>35</v>
      </c>
      <c r="AX151" s="11" t="s">
        <v>71</v>
      </c>
      <c r="AY151" s="216" t="s">
        <v>136</v>
      </c>
    </row>
    <row customFormat="1" ht="13.5" r="152" s="12" spans="2:65">
      <c r="B152" s="217"/>
      <c r="C152" s="218"/>
      <c r="D152" s="219" t="s">
        <v>146</v>
      </c>
      <c r="E152" s="220" t="s">
        <v>21</v>
      </c>
      <c r="F152" s="221" t="s">
        <v>148</v>
      </c>
      <c r="G152" s="218"/>
      <c r="H152" s="222">
        <v>15.8</v>
      </c>
      <c r="I152" s="223"/>
      <c r="J152" s="218"/>
      <c r="K152" s="218"/>
      <c r="L152" s="224"/>
      <c r="M152" s="225"/>
      <c r="N152" s="226"/>
      <c r="O152" s="226"/>
      <c r="P152" s="226"/>
      <c r="Q152" s="226"/>
      <c r="R152" s="226"/>
      <c r="S152" s="226"/>
      <c r="T152" s="227"/>
      <c r="AT152" s="228" t="s">
        <v>146</v>
      </c>
      <c r="AU152" s="228" t="s">
        <v>80</v>
      </c>
      <c r="AV152" s="12" t="s">
        <v>144</v>
      </c>
      <c r="AW152" s="12" t="s">
        <v>35</v>
      </c>
      <c r="AX152" s="12" t="s">
        <v>76</v>
      </c>
      <c r="AY152" s="228" t="s">
        <v>136</v>
      </c>
    </row>
    <row customFormat="1" customHeight="1" ht="22.5" r="153" s="1" spans="2:65">
      <c r="B153" s="41"/>
      <c r="C153" s="193" t="s">
        <v>193</v>
      </c>
      <c r="D153" s="193" t="s">
        <v>139</v>
      </c>
      <c r="E153" s="194" t="s">
        <v>194</v>
      </c>
      <c r="F153" s="195" t="s">
        <v>195</v>
      </c>
      <c r="G153" s="196" t="s">
        <v>151</v>
      </c>
      <c r="H153" s="197">
        <v>12.725</v>
      </c>
      <c r="I153" s="198"/>
      <c r="J153" s="199">
        <f>ROUND(I153*H153,1)</f>
        <v>0</v>
      </c>
      <c r="K153" s="195" t="s">
        <v>143</v>
      </c>
      <c r="L153" s="61"/>
      <c r="M153" s="200" t="s">
        <v>21</v>
      </c>
      <c r="N153" s="201" t="s">
        <v>42</v>
      </c>
      <c r="O153" s="42"/>
      <c r="P153" s="202">
        <f>O153*H153</f>
        <v>0</v>
      </c>
      <c r="Q153" s="202">
        <v>3.0000000000000001E-3</v>
      </c>
      <c r="R153" s="202">
        <f>Q153*H153</f>
        <v>3.8175000000000001E-2</v>
      </c>
      <c r="S153" s="202">
        <v>0</v>
      </c>
      <c r="T153" s="203">
        <f>S153*H153</f>
        <v>0</v>
      </c>
      <c r="AR153" s="24" t="s">
        <v>144</v>
      </c>
      <c r="AT153" s="24" t="s">
        <v>139</v>
      </c>
      <c r="AU153" s="24" t="s">
        <v>80</v>
      </c>
      <c r="AY153" s="24" t="s">
        <v>136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24" t="s">
        <v>76</v>
      </c>
      <c r="BK153" s="204">
        <f>ROUND(I153*H153,1)</f>
        <v>0</v>
      </c>
      <c r="BL153" s="24" t="s">
        <v>144</v>
      </c>
      <c r="BM153" s="24" t="s">
        <v>196</v>
      </c>
    </row>
    <row customFormat="1" ht="13.5" r="154" s="11" spans="2:65">
      <c r="B154" s="205"/>
      <c r="C154" s="206"/>
      <c r="D154" s="207" t="s">
        <v>146</v>
      </c>
      <c r="E154" s="208" t="s">
        <v>21</v>
      </c>
      <c r="F154" s="209" t="s">
        <v>157</v>
      </c>
      <c r="G154" s="206"/>
      <c r="H154" s="210">
        <v>3.4849999999999999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146</v>
      </c>
      <c r="AU154" s="216" t="s">
        <v>80</v>
      </c>
      <c r="AV154" s="11" t="s">
        <v>80</v>
      </c>
      <c r="AW154" s="11" t="s">
        <v>35</v>
      </c>
      <c r="AX154" s="11" t="s">
        <v>71</v>
      </c>
      <c r="AY154" s="216" t="s">
        <v>136</v>
      </c>
    </row>
    <row customFormat="1" ht="13.5" r="155" s="11" spans="2:65">
      <c r="B155" s="205"/>
      <c r="C155" s="206"/>
      <c r="D155" s="207" t="s">
        <v>146</v>
      </c>
      <c r="E155" s="208" t="s">
        <v>21</v>
      </c>
      <c r="F155" s="209" t="s">
        <v>158</v>
      </c>
      <c r="G155" s="206"/>
      <c r="H155" s="210">
        <v>-1.845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146</v>
      </c>
      <c r="AU155" s="216" t="s">
        <v>80</v>
      </c>
      <c r="AV155" s="11" t="s">
        <v>80</v>
      </c>
      <c r="AW155" s="11" t="s">
        <v>35</v>
      </c>
      <c r="AX155" s="11" t="s">
        <v>71</v>
      </c>
      <c r="AY155" s="216" t="s">
        <v>136</v>
      </c>
    </row>
    <row customFormat="1" ht="13.5" r="156" s="11" spans="2:65">
      <c r="B156" s="205"/>
      <c r="C156" s="206"/>
      <c r="D156" s="207" t="s">
        <v>146</v>
      </c>
      <c r="E156" s="208" t="s">
        <v>21</v>
      </c>
      <c r="F156" s="209" t="s">
        <v>184</v>
      </c>
      <c r="G156" s="206"/>
      <c r="H156" s="210">
        <v>12.76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146</v>
      </c>
      <c r="AU156" s="216" t="s">
        <v>80</v>
      </c>
      <c r="AV156" s="11" t="s">
        <v>80</v>
      </c>
      <c r="AW156" s="11" t="s">
        <v>35</v>
      </c>
      <c r="AX156" s="11" t="s">
        <v>71</v>
      </c>
      <c r="AY156" s="216" t="s">
        <v>136</v>
      </c>
    </row>
    <row customFormat="1" ht="13.5" r="157" s="11" spans="2:65">
      <c r="B157" s="205"/>
      <c r="C157" s="206"/>
      <c r="D157" s="207" t="s">
        <v>146</v>
      </c>
      <c r="E157" s="208" t="s">
        <v>21</v>
      </c>
      <c r="F157" s="209" t="s">
        <v>183</v>
      </c>
      <c r="G157" s="206"/>
      <c r="H157" s="210">
        <v>-3.69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146</v>
      </c>
      <c r="AU157" s="216" t="s">
        <v>80</v>
      </c>
      <c r="AV157" s="11" t="s">
        <v>80</v>
      </c>
      <c r="AW157" s="11" t="s">
        <v>35</v>
      </c>
      <c r="AX157" s="11" t="s">
        <v>71</v>
      </c>
      <c r="AY157" s="216" t="s">
        <v>136</v>
      </c>
    </row>
    <row customFormat="1" ht="13.5" r="158" s="11" spans="2:65">
      <c r="B158" s="205"/>
      <c r="C158" s="206"/>
      <c r="D158" s="207" t="s">
        <v>146</v>
      </c>
      <c r="E158" s="208" t="s">
        <v>21</v>
      </c>
      <c r="F158" s="209" t="s">
        <v>153</v>
      </c>
      <c r="G158" s="206"/>
      <c r="H158" s="210">
        <v>1.4350000000000001</v>
      </c>
      <c r="I158" s="211"/>
      <c r="J158" s="206"/>
      <c r="K158" s="206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146</v>
      </c>
      <c r="AU158" s="216" t="s">
        <v>80</v>
      </c>
      <c r="AV158" s="11" t="s">
        <v>80</v>
      </c>
      <c r="AW158" s="11" t="s">
        <v>35</v>
      </c>
      <c r="AX158" s="11" t="s">
        <v>71</v>
      </c>
      <c r="AY158" s="216" t="s">
        <v>136</v>
      </c>
    </row>
    <row customFormat="1" ht="13.5" r="159" s="11" spans="2:65">
      <c r="B159" s="205"/>
      <c r="C159" s="206"/>
      <c r="D159" s="207" t="s">
        <v>146</v>
      </c>
      <c r="E159" s="208" t="s">
        <v>21</v>
      </c>
      <c r="F159" s="209" t="s">
        <v>186</v>
      </c>
      <c r="G159" s="206"/>
      <c r="H159" s="210">
        <v>0.57999999999999996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146</v>
      </c>
      <c r="AU159" s="216" t="s">
        <v>80</v>
      </c>
      <c r="AV159" s="11" t="s">
        <v>80</v>
      </c>
      <c r="AW159" s="11" t="s">
        <v>35</v>
      </c>
      <c r="AX159" s="11" t="s">
        <v>71</v>
      </c>
      <c r="AY159" s="216" t="s">
        <v>136</v>
      </c>
    </row>
    <row customFormat="1" ht="13.5" r="160" s="12" spans="2:65">
      <c r="B160" s="217"/>
      <c r="C160" s="218"/>
      <c r="D160" s="219" t="s">
        <v>146</v>
      </c>
      <c r="E160" s="220" t="s">
        <v>21</v>
      </c>
      <c r="F160" s="221" t="s">
        <v>148</v>
      </c>
      <c r="G160" s="218"/>
      <c r="H160" s="222">
        <v>12.725</v>
      </c>
      <c r="I160" s="223"/>
      <c r="J160" s="218"/>
      <c r="K160" s="218"/>
      <c r="L160" s="224"/>
      <c r="M160" s="225"/>
      <c r="N160" s="226"/>
      <c r="O160" s="226"/>
      <c r="P160" s="226"/>
      <c r="Q160" s="226"/>
      <c r="R160" s="226"/>
      <c r="S160" s="226"/>
      <c r="T160" s="227"/>
      <c r="AT160" s="228" t="s">
        <v>146</v>
      </c>
      <c r="AU160" s="228" t="s">
        <v>80</v>
      </c>
      <c r="AV160" s="12" t="s">
        <v>144</v>
      </c>
      <c r="AW160" s="12" t="s">
        <v>35</v>
      </c>
      <c r="AX160" s="12" t="s">
        <v>76</v>
      </c>
      <c r="AY160" s="228" t="s">
        <v>136</v>
      </c>
    </row>
    <row customFormat="1" customHeight="1" ht="22.5" r="161" s="1" spans="2:65">
      <c r="B161" s="41"/>
      <c r="C161" s="193" t="s">
        <v>197</v>
      </c>
      <c r="D161" s="193" t="s">
        <v>139</v>
      </c>
      <c r="E161" s="194" t="s">
        <v>198</v>
      </c>
      <c r="F161" s="195" t="s">
        <v>199</v>
      </c>
      <c r="G161" s="196" t="s">
        <v>151</v>
      </c>
      <c r="H161" s="197">
        <v>280.69099999999997</v>
      </c>
      <c r="I161" s="198"/>
      <c r="J161" s="199">
        <f>ROUND(I161*H161,1)</f>
        <v>0</v>
      </c>
      <c r="K161" s="195" t="s">
        <v>143</v>
      </c>
      <c r="L161" s="61"/>
      <c r="M161" s="200" t="s">
        <v>21</v>
      </c>
      <c r="N161" s="201" t="s">
        <v>42</v>
      </c>
      <c r="O161" s="42"/>
      <c r="P161" s="202">
        <f>O161*H161</f>
        <v>0</v>
      </c>
      <c r="Q161" s="202">
        <v>5.7000000000000002E-3</v>
      </c>
      <c r="R161" s="202">
        <f>Q161*H161</f>
        <v>1.5999386999999998</v>
      </c>
      <c r="S161" s="202">
        <v>0</v>
      </c>
      <c r="T161" s="203">
        <f>S161*H161</f>
        <v>0</v>
      </c>
      <c r="AR161" s="24" t="s">
        <v>144</v>
      </c>
      <c r="AT161" s="24" t="s">
        <v>139</v>
      </c>
      <c r="AU161" s="24" t="s">
        <v>80</v>
      </c>
      <c r="AY161" s="24" t="s">
        <v>136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24" t="s">
        <v>76</v>
      </c>
      <c r="BK161" s="204">
        <f>ROUND(I161*H161,1)</f>
        <v>0</v>
      </c>
      <c r="BL161" s="24" t="s">
        <v>144</v>
      </c>
      <c r="BM161" s="24" t="s">
        <v>200</v>
      </c>
    </row>
    <row customFormat="1" ht="13.5" r="162" s="11" spans="2:65">
      <c r="B162" s="205"/>
      <c r="C162" s="206"/>
      <c r="D162" s="207" t="s">
        <v>146</v>
      </c>
      <c r="E162" s="208" t="s">
        <v>21</v>
      </c>
      <c r="F162" s="209" t="s">
        <v>201</v>
      </c>
      <c r="G162" s="206"/>
      <c r="H162" s="210">
        <v>125.86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146</v>
      </c>
      <c r="AU162" s="216" t="s">
        <v>80</v>
      </c>
      <c r="AV162" s="11" t="s">
        <v>80</v>
      </c>
      <c r="AW162" s="11" t="s">
        <v>35</v>
      </c>
      <c r="AX162" s="11" t="s">
        <v>71</v>
      </c>
      <c r="AY162" s="216" t="s">
        <v>136</v>
      </c>
    </row>
    <row customFormat="1" ht="27" r="163" s="11" spans="2:65">
      <c r="B163" s="205"/>
      <c r="C163" s="206"/>
      <c r="D163" s="207" t="s">
        <v>146</v>
      </c>
      <c r="E163" s="208" t="s">
        <v>21</v>
      </c>
      <c r="F163" s="209" t="s">
        <v>202</v>
      </c>
      <c r="G163" s="206"/>
      <c r="H163" s="210">
        <v>129.71799999999999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146</v>
      </c>
      <c r="AU163" s="216" t="s">
        <v>80</v>
      </c>
      <c r="AV163" s="11" t="s">
        <v>80</v>
      </c>
      <c r="AW163" s="11" t="s">
        <v>35</v>
      </c>
      <c r="AX163" s="11" t="s">
        <v>71</v>
      </c>
      <c r="AY163" s="216" t="s">
        <v>136</v>
      </c>
    </row>
    <row customFormat="1" ht="13.5" r="164" s="11" spans="2:65">
      <c r="B164" s="205"/>
      <c r="C164" s="206"/>
      <c r="D164" s="207" t="s">
        <v>146</v>
      </c>
      <c r="E164" s="208" t="s">
        <v>21</v>
      </c>
      <c r="F164" s="209" t="s">
        <v>203</v>
      </c>
      <c r="G164" s="206"/>
      <c r="H164" s="210">
        <v>59.463000000000001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146</v>
      </c>
      <c r="AU164" s="216" t="s">
        <v>80</v>
      </c>
      <c r="AV164" s="11" t="s">
        <v>80</v>
      </c>
      <c r="AW164" s="11" t="s">
        <v>35</v>
      </c>
      <c r="AX164" s="11" t="s">
        <v>71</v>
      </c>
      <c r="AY164" s="216" t="s">
        <v>136</v>
      </c>
    </row>
    <row customFormat="1" ht="13.5" r="165" s="14" spans="2:65">
      <c r="B165" s="243"/>
      <c r="C165" s="244"/>
      <c r="D165" s="207" t="s">
        <v>146</v>
      </c>
      <c r="E165" s="245" t="s">
        <v>21</v>
      </c>
      <c r="F165" s="246" t="s">
        <v>187</v>
      </c>
      <c r="G165" s="244"/>
      <c r="H165" s="247">
        <v>315.041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AT165" s="253" t="s">
        <v>146</v>
      </c>
      <c r="AU165" s="253" t="s">
        <v>80</v>
      </c>
      <c r="AV165" s="14" t="s">
        <v>137</v>
      </c>
      <c r="AW165" s="14" t="s">
        <v>35</v>
      </c>
      <c r="AX165" s="14" t="s">
        <v>71</v>
      </c>
      <c r="AY165" s="253" t="s">
        <v>136</v>
      </c>
    </row>
    <row customFormat="1" ht="13.5" r="166" s="13" spans="2:65">
      <c r="B166" s="232"/>
      <c r="C166" s="233"/>
      <c r="D166" s="207" t="s">
        <v>146</v>
      </c>
      <c r="E166" s="234" t="s">
        <v>21</v>
      </c>
      <c r="F166" s="235" t="s">
        <v>204</v>
      </c>
      <c r="G166" s="233"/>
      <c r="H166" s="236" t="s">
        <v>21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146</v>
      </c>
      <c r="AU166" s="242" t="s">
        <v>80</v>
      </c>
      <c r="AV166" s="13" t="s">
        <v>76</v>
      </c>
      <c r="AW166" s="13" t="s">
        <v>35</v>
      </c>
      <c r="AX166" s="13" t="s">
        <v>71</v>
      </c>
      <c r="AY166" s="242" t="s">
        <v>136</v>
      </c>
    </row>
    <row customFormat="1" ht="13.5" r="167" s="11" spans="2:65">
      <c r="B167" s="205"/>
      <c r="C167" s="206"/>
      <c r="D167" s="207" t="s">
        <v>146</v>
      </c>
      <c r="E167" s="208" t="s">
        <v>21</v>
      </c>
      <c r="F167" s="209" t="s">
        <v>205</v>
      </c>
      <c r="G167" s="206"/>
      <c r="H167" s="210">
        <v>-2.38</v>
      </c>
      <c r="I167" s="211"/>
      <c r="J167" s="206"/>
      <c r="K167" s="206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146</v>
      </c>
      <c r="AU167" s="216" t="s">
        <v>80</v>
      </c>
      <c r="AV167" s="11" t="s">
        <v>80</v>
      </c>
      <c r="AW167" s="11" t="s">
        <v>35</v>
      </c>
      <c r="AX167" s="11" t="s">
        <v>71</v>
      </c>
      <c r="AY167" s="216" t="s">
        <v>136</v>
      </c>
    </row>
    <row customFormat="1" ht="13.5" r="168" s="11" spans="2:65">
      <c r="B168" s="205"/>
      <c r="C168" s="206"/>
      <c r="D168" s="207" t="s">
        <v>146</v>
      </c>
      <c r="E168" s="208" t="s">
        <v>21</v>
      </c>
      <c r="F168" s="209" t="s">
        <v>206</v>
      </c>
      <c r="G168" s="206"/>
      <c r="H168" s="210">
        <v>-6.16</v>
      </c>
      <c r="I168" s="211"/>
      <c r="J168" s="206"/>
      <c r="K168" s="206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146</v>
      </c>
      <c r="AU168" s="216" t="s">
        <v>80</v>
      </c>
      <c r="AV168" s="11" t="s">
        <v>80</v>
      </c>
      <c r="AW168" s="11" t="s">
        <v>35</v>
      </c>
      <c r="AX168" s="11" t="s">
        <v>71</v>
      </c>
      <c r="AY168" s="216" t="s">
        <v>136</v>
      </c>
    </row>
    <row customFormat="1" ht="13.5" r="169" s="11" spans="2:65">
      <c r="B169" s="205"/>
      <c r="C169" s="206"/>
      <c r="D169" s="207" t="s">
        <v>146</v>
      </c>
      <c r="E169" s="208" t="s">
        <v>21</v>
      </c>
      <c r="F169" s="209" t="s">
        <v>207</v>
      </c>
      <c r="G169" s="206"/>
      <c r="H169" s="210">
        <v>-2.82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146</v>
      </c>
      <c r="AU169" s="216" t="s">
        <v>80</v>
      </c>
      <c r="AV169" s="11" t="s">
        <v>80</v>
      </c>
      <c r="AW169" s="11" t="s">
        <v>35</v>
      </c>
      <c r="AX169" s="11" t="s">
        <v>71</v>
      </c>
      <c r="AY169" s="216" t="s">
        <v>136</v>
      </c>
    </row>
    <row customFormat="1" ht="13.5" r="170" s="11" spans="2:65">
      <c r="B170" s="205"/>
      <c r="C170" s="206"/>
      <c r="D170" s="207" t="s">
        <v>146</v>
      </c>
      <c r="E170" s="208" t="s">
        <v>21</v>
      </c>
      <c r="F170" s="209" t="s">
        <v>208</v>
      </c>
      <c r="G170" s="206"/>
      <c r="H170" s="210">
        <v>-0.54</v>
      </c>
      <c r="I170" s="211"/>
      <c r="J170" s="206"/>
      <c r="K170" s="206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146</v>
      </c>
      <c r="AU170" s="216" t="s">
        <v>80</v>
      </c>
      <c r="AV170" s="11" t="s">
        <v>80</v>
      </c>
      <c r="AW170" s="11" t="s">
        <v>35</v>
      </c>
      <c r="AX170" s="11" t="s">
        <v>71</v>
      </c>
      <c r="AY170" s="216" t="s">
        <v>136</v>
      </c>
    </row>
    <row customFormat="1" ht="13.5" r="171" s="11" spans="2:65">
      <c r="B171" s="205"/>
      <c r="C171" s="206"/>
      <c r="D171" s="207" t="s">
        <v>146</v>
      </c>
      <c r="E171" s="208" t="s">
        <v>21</v>
      </c>
      <c r="F171" s="209" t="s">
        <v>209</v>
      </c>
      <c r="G171" s="206"/>
      <c r="H171" s="210">
        <v>-3.3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146</v>
      </c>
      <c r="AU171" s="216" t="s">
        <v>80</v>
      </c>
      <c r="AV171" s="11" t="s">
        <v>80</v>
      </c>
      <c r="AW171" s="11" t="s">
        <v>35</v>
      </c>
      <c r="AX171" s="11" t="s">
        <v>71</v>
      </c>
      <c r="AY171" s="216" t="s">
        <v>136</v>
      </c>
    </row>
    <row customFormat="1" ht="13.5" r="172" s="14" spans="2:65">
      <c r="B172" s="243"/>
      <c r="C172" s="244"/>
      <c r="D172" s="207" t="s">
        <v>146</v>
      </c>
      <c r="E172" s="245" t="s">
        <v>21</v>
      </c>
      <c r="F172" s="246" t="s">
        <v>187</v>
      </c>
      <c r="G172" s="244"/>
      <c r="H172" s="247">
        <v>-15.2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AT172" s="253" t="s">
        <v>146</v>
      </c>
      <c r="AU172" s="253" t="s">
        <v>80</v>
      </c>
      <c r="AV172" s="14" t="s">
        <v>137</v>
      </c>
      <c r="AW172" s="14" t="s">
        <v>35</v>
      </c>
      <c r="AX172" s="14" t="s">
        <v>71</v>
      </c>
      <c r="AY172" s="253" t="s">
        <v>136</v>
      </c>
    </row>
    <row customFormat="1" ht="13.5" r="173" s="13" spans="2:65">
      <c r="B173" s="232"/>
      <c r="C173" s="233"/>
      <c r="D173" s="207" t="s">
        <v>146</v>
      </c>
      <c r="E173" s="234" t="s">
        <v>21</v>
      </c>
      <c r="F173" s="235" t="s">
        <v>210</v>
      </c>
      <c r="G173" s="233"/>
      <c r="H173" s="236" t="s">
        <v>21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146</v>
      </c>
      <c r="AU173" s="242" t="s">
        <v>80</v>
      </c>
      <c r="AV173" s="13" t="s">
        <v>76</v>
      </c>
      <c r="AW173" s="13" t="s">
        <v>35</v>
      </c>
      <c r="AX173" s="13" t="s">
        <v>71</v>
      </c>
      <c r="AY173" s="242" t="s">
        <v>136</v>
      </c>
    </row>
    <row customFormat="1" ht="13.5" r="174" s="11" spans="2:65">
      <c r="B174" s="205"/>
      <c r="C174" s="206"/>
      <c r="D174" s="207" t="s">
        <v>146</v>
      </c>
      <c r="E174" s="208" t="s">
        <v>21</v>
      </c>
      <c r="F174" s="209" t="s">
        <v>211</v>
      </c>
      <c r="G174" s="206"/>
      <c r="H174" s="210">
        <v>-2.87</v>
      </c>
      <c r="I174" s="211"/>
      <c r="J174" s="206"/>
      <c r="K174" s="206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146</v>
      </c>
      <c r="AU174" s="216" t="s">
        <v>80</v>
      </c>
      <c r="AV174" s="11" t="s">
        <v>80</v>
      </c>
      <c r="AW174" s="11" t="s">
        <v>35</v>
      </c>
      <c r="AX174" s="11" t="s">
        <v>71</v>
      </c>
      <c r="AY174" s="216" t="s">
        <v>136</v>
      </c>
    </row>
    <row customFormat="1" ht="13.5" r="175" s="11" spans="2:65">
      <c r="B175" s="205"/>
      <c r="C175" s="206"/>
      <c r="D175" s="207" t="s">
        <v>146</v>
      </c>
      <c r="E175" s="208" t="s">
        <v>21</v>
      </c>
      <c r="F175" s="209" t="s">
        <v>212</v>
      </c>
      <c r="G175" s="206"/>
      <c r="H175" s="210">
        <v>-3.28</v>
      </c>
      <c r="I175" s="211"/>
      <c r="J175" s="206"/>
      <c r="K175" s="206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146</v>
      </c>
      <c r="AU175" s="216" t="s">
        <v>80</v>
      </c>
      <c r="AV175" s="11" t="s">
        <v>80</v>
      </c>
      <c r="AW175" s="11" t="s">
        <v>35</v>
      </c>
      <c r="AX175" s="11" t="s">
        <v>71</v>
      </c>
      <c r="AY175" s="216" t="s">
        <v>136</v>
      </c>
    </row>
    <row customFormat="1" ht="13.5" r="176" s="11" spans="2:65">
      <c r="B176" s="205"/>
      <c r="C176" s="206"/>
      <c r="D176" s="207" t="s">
        <v>146</v>
      </c>
      <c r="E176" s="208" t="s">
        <v>21</v>
      </c>
      <c r="F176" s="209" t="s">
        <v>213</v>
      </c>
      <c r="G176" s="206"/>
      <c r="H176" s="210">
        <v>-20.295000000000002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146</v>
      </c>
      <c r="AU176" s="216" t="s">
        <v>80</v>
      </c>
      <c r="AV176" s="11" t="s">
        <v>80</v>
      </c>
      <c r="AW176" s="11" t="s">
        <v>35</v>
      </c>
      <c r="AX176" s="11" t="s">
        <v>71</v>
      </c>
      <c r="AY176" s="216" t="s">
        <v>136</v>
      </c>
    </row>
    <row customFormat="1" ht="13.5" r="177" s="14" spans="2:65">
      <c r="B177" s="243"/>
      <c r="C177" s="244"/>
      <c r="D177" s="207" t="s">
        <v>146</v>
      </c>
      <c r="E177" s="245" t="s">
        <v>21</v>
      </c>
      <c r="F177" s="246" t="s">
        <v>187</v>
      </c>
      <c r="G177" s="244"/>
      <c r="H177" s="247">
        <v>-26.445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AT177" s="253" t="s">
        <v>146</v>
      </c>
      <c r="AU177" s="253" t="s">
        <v>80</v>
      </c>
      <c r="AV177" s="14" t="s">
        <v>137</v>
      </c>
      <c r="AW177" s="14" t="s">
        <v>35</v>
      </c>
      <c r="AX177" s="14" t="s">
        <v>71</v>
      </c>
      <c r="AY177" s="253" t="s">
        <v>136</v>
      </c>
    </row>
    <row customFormat="1" ht="13.5" r="178" s="13" spans="2:65">
      <c r="B178" s="232"/>
      <c r="C178" s="233"/>
      <c r="D178" s="207" t="s">
        <v>146</v>
      </c>
      <c r="E178" s="234" t="s">
        <v>21</v>
      </c>
      <c r="F178" s="235" t="s">
        <v>214</v>
      </c>
      <c r="G178" s="233"/>
      <c r="H178" s="236" t="s">
        <v>21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146</v>
      </c>
      <c r="AU178" s="242" t="s">
        <v>80</v>
      </c>
      <c r="AV178" s="13" t="s">
        <v>76</v>
      </c>
      <c r="AW178" s="13" t="s">
        <v>35</v>
      </c>
      <c r="AX178" s="13" t="s">
        <v>71</v>
      </c>
      <c r="AY178" s="242" t="s">
        <v>136</v>
      </c>
    </row>
    <row customFormat="1" ht="13.5" r="179" s="11" spans="2:65">
      <c r="B179" s="205"/>
      <c r="C179" s="206"/>
      <c r="D179" s="207" t="s">
        <v>146</v>
      </c>
      <c r="E179" s="208" t="s">
        <v>21</v>
      </c>
      <c r="F179" s="209" t="s">
        <v>215</v>
      </c>
      <c r="G179" s="206"/>
      <c r="H179" s="210">
        <v>1.2</v>
      </c>
      <c r="I179" s="211"/>
      <c r="J179" s="206"/>
      <c r="K179" s="206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146</v>
      </c>
      <c r="AU179" s="216" t="s">
        <v>80</v>
      </c>
      <c r="AV179" s="11" t="s">
        <v>80</v>
      </c>
      <c r="AW179" s="11" t="s">
        <v>35</v>
      </c>
      <c r="AX179" s="11" t="s">
        <v>71</v>
      </c>
      <c r="AY179" s="216" t="s">
        <v>136</v>
      </c>
    </row>
    <row customFormat="1" ht="13.5" r="180" s="11" spans="2:65">
      <c r="B180" s="205"/>
      <c r="C180" s="206"/>
      <c r="D180" s="207" t="s">
        <v>146</v>
      </c>
      <c r="E180" s="208" t="s">
        <v>21</v>
      </c>
      <c r="F180" s="209" t="s">
        <v>216</v>
      </c>
      <c r="G180" s="206"/>
      <c r="H180" s="210">
        <v>2.9</v>
      </c>
      <c r="I180" s="211"/>
      <c r="J180" s="206"/>
      <c r="K180" s="206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146</v>
      </c>
      <c r="AU180" s="216" t="s">
        <v>80</v>
      </c>
      <c r="AV180" s="11" t="s">
        <v>80</v>
      </c>
      <c r="AW180" s="11" t="s">
        <v>35</v>
      </c>
      <c r="AX180" s="11" t="s">
        <v>71</v>
      </c>
      <c r="AY180" s="216" t="s">
        <v>136</v>
      </c>
    </row>
    <row customFormat="1" ht="13.5" r="181" s="11" spans="2:65">
      <c r="B181" s="205"/>
      <c r="C181" s="206"/>
      <c r="D181" s="207" t="s">
        <v>146</v>
      </c>
      <c r="E181" s="208" t="s">
        <v>21</v>
      </c>
      <c r="F181" s="209" t="s">
        <v>217</v>
      </c>
      <c r="G181" s="206"/>
      <c r="H181" s="210">
        <v>0.47499999999999998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146</v>
      </c>
      <c r="AU181" s="216" t="s">
        <v>80</v>
      </c>
      <c r="AV181" s="11" t="s">
        <v>80</v>
      </c>
      <c r="AW181" s="11" t="s">
        <v>35</v>
      </c>
      <c r="AX181" s="11" t="s">
        <v>71</v>
      </c>
      <c r="AY181" s="216" t="s">
        <v>136</v>
      </c>
    </row>
    <row customFormat="1" ht="13.5" r="182" s="11" spans="2:65">
      <c r="B182" s="205"/>
      <c r="C182" s="206"/>
      <c r="D182" s="207" t="s">
        <v>146</v>
      </c>
      <c r="E182" s="208" t="s">
        <v>21</v>
      </c>
      <c r="F182" s="209" t="s">
        <v>218</v>
      </c>
      <c r="G182" s="206"/>
      <c r="H182" s="210">
        <v>0.6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146</v>
      </c>
      <c r="AU182" s="216" t="s">
        <v>80</v>
      </c>
      <c r="AV182" s="11" t="s">
        <v>80</v>
      </c>
      <c r="AW182" s="11" t="s">
        <v>35</v>
      </c>
      <c r="AX182" s="11" t="s">
        <v>71</v>
      </c>
      <c r="AY182" s="216" t="s">
        <v>136</v>
      </c>
    </row>
    <row customFormat="1" ht="13.5" r="183" s="11" spans="2:65">
      <c r="B183" s="205"/>
      <c r="C183" s="206"/>
      <c r="D183" s="207" t="s">
        <v>146</v>
      </c>
      <c r="E183" s="208" t="s">
        <v>21</v>
      </c>
      <c r="F183" s="209" t="s">
        <v>219</v>
      </c>
      <c r="G183" s="206"/>
      <c r="H183" s="210">
        <v>2.12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146</v>
      </c>
      <c r="AU183" s="216" t="s">
        <v>80</v>
      </c>
      <c r="AV183" s="11" t="s">
        <v>80</v>
      </c>
      <c r="AW183" s="11" t="s">
        <v>35</v>
      </c>
      <c r="AX183" s="11" t="s">
        <v>71</v>
      </c>
      <c r="AY183" s="216" t="s">
        <v>136</v>
      </c>
    </row>
    <row customFormat="1" ht="13.5" r="184" s="14" spans="2:65">
      <c r="B184" s="243"/>
      <c r="C184" s="244"/>
      <c r="D184" s="207" t="s">
        <v>146</v>
      </c>
      <c r="E184" s="245" t="s">
        <v>21</v>
      </c>
      <c r="F184" s="246" t="s">
        <v>187</v>
      </c>
      <c r="G184" s="244"/>
      <c r="H184" s="247">
        <v>7.2949999999999999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AT184" s="253" t="s">
        <v>146</v>
      </c>
      <c r="AU184" s="253" t="s">
        <v>80</v>
      </c>
      <c r="AV184" s="14" t="s">
        <v>137</v>
      </c>
      <c r="AW184" s="14" t="s">
        <v>35</v>
      </c>
      <c r="AX184" s="14" t="s">
        <v>71</v>
      </c>
      <c r="AY184" s="253" t="s">
        <v>136</v>
      </c>
    </row>
    <row customFormat="1" ht="13.5" r="185" s="12" spans="2:65">
      <c r="B185" s="217"/>
      <c r="C185" s="218"/>
      <c r="D185" s="219" t="s">
        <v>146</v>
      </c>
      <c r="E185" s="220" t="s">
        <v>21</v>
      </c>
      <c r="F185" s="221" t="s">
        <v>148</v>
      </c>
      <c r="G185" s="218"/>
      <c r="H185" s="222">
        <v>280.69099999999997</v>
      </c>
      <c r="I185" s="223"/>
      <c r="J185" s="218"/>
      <c r="K185" s="218"/>
      <c r="L185" s="224"/>
      <c r="M185" s="225"/>
      <c r="N185" s="226"/>
      <c r="O185" s="226"/>
      <c r="P185" s="226"/>
      <c r="Q185" s="226"/>
      <c r="R185" s="226"/>
      <c r="S185" s="226"/>
      <c r="T185" s="227"/>
      <c r="AT185" s="228" t="s">
        <v>146</v>
      </c>
      <c r="AU185" s="228" t="s">
        <v>80</v>
      </c>
      <c r="AV185" s="12" t="s">
        <v>144</v>
      </c>
      <c r="AW185" s="12" t="s">
        <v>35</v>
      </c>
      <c r="AX185" s="12" t="s">
        <v>76</v>
      </c>
      <c r="AY185" s="228" t="s">
        <v>136</v>
      </c>
    </row>
    <row customFormat="1" customHeight="1" ht="22.5" r="186" s="1" spans="2:65">
      <c r="B186" s="41"/>
      <c r="C186" s="193" t="s">
        <v>220</v>
      </c>
      <c r="D186" s="193" t="s">
        <v>139</v>
      </c>
      <c r="E186" s="194" t="s">
        <v>221</v>
      </c>
      <c r="F186" s="195" t="s">
        <v>222</v>
      </c>
      <c r="G186" s="196" t="s">
        <v>151</v>
      </c>
      <c r="H186" s="197">
        <v>15.2</v>
      </c>
      <c r="I186" s="198"/>
      <c r="J186" s="199">
        <f>ROUND(I186*H186,1)</f>
        <v>0</v>
      </c>
      <c r="K186" s="195" t="s">
        <v>143</v>
      </c>
      <c r="L186" s="61"/>
      <c r="M186" s="200" t="s">
        <v>21</v>
      </c>
      <c r="N186" s="201" t="s">
        <v>42</v>
      </c>
      <c r="O186" s="42"/>
      <c r="P186" s="202">
        <f>O186*H186</f>
        <v>0</v>
      </c>
      <c r="Q186" s="202">
        <v>2.4000000000000001E-4</v>
      </c>
      <c r="R186" s="202">
        <f>Q186*H186</f>
        <v>3.6479999999999998E-3</v>
      </c>
      <c r="S186" s="202">
        <v>0</v>
      </c>
      <c r="T186" s="203">
        <f>S186*H186</f>
        <v>0</v>
      </c>
      <c r="AR186" s="24" t="s">
        <v>144</v>
      </c>
      <c r="AT186" s="24" t="s">
        <v>139</v>
      </c>
      <c r="AU186" s="24" t="s">
        <v>80</v>
      </c>
      <c r="AY186" s="24" t="s">
        <v>136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24" t="s">
        <v>76</v>
      </c>
      <c r="BK186" s="204">
        <f>ROUND(I186*H186,1)</f>
        <v>0</v>
      </c>
      <c r="BL186" s="24" t="s">
        <v>144</v>
      </c>
      <c r="BM186" s="24" t="s">
        <v>223</v>
      </c>
    </row>
    <row customFormat="1" ht="13.5" r="187" s="13" spans="2:65">
      <c r="B187" s="232"/>
      <c r="C187" s="233"/>
      <c r="D187" s="207" t="s">
        <v>146</v>
      </c>
      <c r="E187" s="234" t="s">
        <v>21</v>
      </c>
      <c r="F187" s="235" t="s">
        <v>224</v>
      </c>
      <c r="G187" s="233"/>
      <c r="H187" s="236" t="s">
        <v>21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146</v>
      </c>
      <c r="AU187" s="242" t="s">
        <v>80</v>
      </c>
      <c r="AV187" s="13" t="s">
        <v>76</v>
      </c>
      <c r="AW187" s="13" t="s">
        <v>35</v>
      </c>
      <c r="AX187" s="13" t="s">
        <v>71</v>
      </c>
      <c r="AY187" s="242" t="s">
        <v>136</v>
      </c>
    </row>
    <row customFormat="1" ht="13.5" r="188" s="11" spans="2:65">
      <c r="B188" s="205"/>
      <c r="C188" s="206"/>
      <c r="D188" s="207" t="s">
        <v>146</v>
      </c>
      <c r="E188" s="208" t="s">
        <v>21</v>
      </c>
      <c r="F188" s="209" t="s">
        <v>225</v>
      </c>
      <c r="G188" s="206"/>
      <c r="H188" s="210">
        <v>2.38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146</v>
      </c>
      <c r="AU188" s="216" t="s">
        <v>80</v>
      </c>
      <c r="AV188" s="11" t="s">
        <v>80</v>
      </c>
      <c r="AW188" s="11" t="s">
        <v>35</v>
      </c>
      <c r="AX188" s="11" t="s">
        <v>71</v>
      </c>
      <c r="AY188" s="216" t="s">
        <v>136</v>
      </c>
    </row>
    <row customFormat="1" ht="13.5" r="189" s="11" spans="2:65">
      <c r="B189" s="205"/>
      <c r="C189" s="206"/>
      <c r="D189" s="207" t="s">
        <v>146</v>
      </c>
      <c r="E189" s="208" t="s">
        <v>21</v>
      </c>
      <c r="F189" s="209" t="s">
        <v>226</v>
      </c>
      <c r="G189" s="206"/>
      <c r="H189" s="210">
        <v>6.16</v>
      </c>
      <c r="I189" s="211"/>
      <c r="J189" s="206"/>
      <c r="K189" s="206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146</v>
      </c>
      <c r="AU189" s="216" t="s">
        <v>80</v>
      </c>
      <c r="AV189" s="11" t="s">
        <v>80</v>
      </c>
      <c r="AW189" s="11" t="s">
        <v>35</v>
      </c>
      <c r="AX189" s="11" t="s">
        <v>71</v>
      </c>
      <c r="AY189" s="216" t="s">
        <v>136</v>
      </c>
    </row>
    <row customFormat="1" ht="13.5" r="190" s="11" spans="2:65">
      <c r="B190" s="205"/>
      <c r="C190" s="206"/>
      <c r="D190" s="207" t="s">
        <v>146</v>
      </c>
      <c r="E190" s="208" t="s">
        <v>21</v>
      </c>
      <c r="F190" s="209" t="s">
        <v>227</v>
      </c>
      <c r="G190" s="206"/>
      <c r="H190" s="210">
        <v>2.82</v>
      </c>
      <c r="I190" s="211"/>
      <c r="J190" s="206"/>
      <c r="K190" s="206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146</v>
      </c>
      <c r="AU190" s="216" t="s">
        <v>80</v>
      </c>
      <c r="AV190" s="11" t="s">
        <v>80</v>
      </c>
      <c r="AW190" s="11" t="s">
        <v>35</v>
      </c>
      <c r="AX190" s="11" t="s">
        <v>71</v>
      </c>
      <c r="AY190" s="216" t="s">
        <v>136</v>
      </c>
    </row>
    <row customFormat="1" ht="13.5" r="191" s="11" spans="2:65">
      <c r="B191" s="205"/>
      <c r="C191" s="206"/>
      <c r="D191" s="207" t="s">
        <v>146</v>
      </c>
      <c r="E191" s="208" t="s">
        <v>21</v>
      </c>
      <c r="F191" s="209" t="s">
        <v>228</v>
      </c>
      <c r="G191" s="206"/>
      <c r="H191" s="210">
        <v>0.54</v>
      </c>
      <c r="I191" s="211"/>
      <c r="J191" s="206"/>
      <c r="K191" s="206"/>
      <c r="L191" s="212"/>
      <c r="M191" s="213"/>
      <c r="N191" s="214"/>
      <c r="O191" s="214"/>
      <c r="P191" s="214"/>
      <c r="Q191" s="214"/>
      <c r="R191" s="214"/>
      <c r="S191" s="214"/>
      <c r="T191" s="215"/>
      <c r="AT191" s="216" t="s">
        <v>146</v>
      </c>
      <c r="AU191" s="216" t="s">
        <v>80</v>
      </c>
      <c r="AV191" s="11" t="s">
        <v>80</v>
      </c>
      <c r="AW191" s="11" t="s">
        <v>35</v>
      </c>
      <c r="AX191" s="11" t="s">
        <v>71</v>
      </c>
      <c r="AY191" s="216" t="s">
        <v>136</v>
      </c>
    </row>
    <row customFormat="1" ht="13.5" r="192" s="11" spans="2:65">
      <c r="B192" s="205"/>
      <c r="C192" s="206"/>
      <c r="D192" s="207" t="s">
        <v>146</v>
      </c>
      <c r="E192" s="208" t="s">
        <v>21</v>
      </c>
      <c r="F192" s="209" t="s">
        <v>229</v>
      </c>
      <c r="G192" s="206"/>
      <c r="H192" s="210">
        <v>3.3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146</v>
      </c>
      <c r="AU192" s="216" t="s">
        <v>80</v>
      </c>
      <c r="AV192" s="11" t="s">
        <v>80</v>
      </c>
      <c r="AW192" s="11" t="s">
        <v>35</v>
      </c>
      <c r="AX192" s="11" t="s">
        <v>71</v>
      </c>
      <c r="AY192" s="216" t="s">
        <v>136</v>
      </c>
    </row>
    <row customFormat="1" ht="13.5" r="193" s="12" spans="2:65">
      <c r="B193" s="217"/>
      <c r="C193" s="218"/>
      <c r="D193" s="219" t="s">
        <v>146</v>
      </c>
      <c r="E193" s="220" t="s">
        <v>21</v>
      </c>
      <c r="F193" s="221" t="s">
        <v>148</v>
      </c>
      <c r="G193" s="218"/>
      <c r="H193" s="222">
        <v>15.2</v>
      </c>
      <c r="I193" s="223"/>
      <c r="J193" s="218"/>
      <c r="K193" s="218"/>
      <c r="L193" s="224"/>
      <c r="M193" s="225"/>
      <c r="N193" s="226"/>
      <c r="O193" s="226"/>
      <c r="P193" s="226"/>
      <c r="Q193" s="226"/>
      <c r="R193" s="226"/>
      <c r="S193" s="226"/>
      <c r="T193" s="227"/>
      <c r="AT193" s="228" t="s">
        <v>146</v>
      </c>
      <c r="AU193" s="228" t="s">
        <v>80</v>
      </c>
      <c r="AV193" s="12" t="s">
        <v>144</v>
      </c>
      <c r="AW193" s="12" t="s">
        <v>35</v>
      </c>
      <c r="AX193" s="12" t="s">
        <v>76</v>
      </c>
      <c r="AY193" s="228" t="s">
        <v>136</v>
      </c>
    </row>
    <row customFormat="1" customHeight="1" ht="22.5" r="194" s="1" spans="2:65">
      <c r="B194" s="41"/>
      <c r="C194" s="193" t="s">
        <v>230</v>
      </c>
      <c r="D194" s="193" t="s">
        <v>139</v>
      </c>
      <c r="E194" s="194" t="s">
        <v>231</v>
      </c>
      <c r="F194" s="195" t="s">
        <v>232</v>
      </c>
      <c r="G194" s="196" t="s">
        <v>151</v>
      </c>
      <c r="H194" s="197">
        <v>119.5</v>
      </c>
      <c r="I194" s="198"/>
      <c r="J194" s="199">
        <f>ROUND(I194*H194,1)</f>
        <v>0</v>
      </c>
      <c r="K194" s="195" t="s">
        <v>143</v>
      </c>
      <c r="L194" s="61"/>
      <c r="M194" s="200" t="s">
        <v>21</v>
      </c>
      <c r="N194" s="201" t="s">
        <v>42</v>
      </c>
      <c r="O194" s="42"/>
      <c r="P194" s="202">
        <f>O194*H194</f>
        <v>0</v>
      </c>
      <c r="Q194" s="202">
        <v>7.0379999999999998E-2</v>
      </c>
      <c r="R194" s="202">
        <f>Q194*H194</f>
        <v>8.4104100000000006</v>
      </c>
      <c r="S194" s="202">
        <v>0</v>
      </c>
      <c r="T194" s="203">
        <f>S194*H194</f>
        <v>0</v>
      </c>
      <c r="AR194" s="24" t="s">
        <v>144</v>
      </c>
      <c r="AT194" s="24" t="s">
        <v>139</v>
      </c>
      <c r="AU194" s="24" t="s">
        <v>80</v>
      </c>
      <c r="AY194" s="24" t="s">
        <v>136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24" t="s">
        <v>76</v>
      </c>
      <c r="BK194" s="204">
        <f>ROUND(I194*H194,1)</f>
        <v>0</v>
      </c>
      <c r="BL194" s="24" t="s">
        <v>144</v>
      </c>
      <c r="BM194" s="24" t="s">
        <v>233</v>
      </c>
    </row>
    <row customFormat="1" ht="13.5" r="195" s="11" spans="2:65">
      <c r="B195" s="205"/>
      <c r="C195" s="206"/>
      <c r="D195" s="207" t="s">
        <v>146</v>
      </c>
      <c r="E195" s="208" t="s">
        <v>21</v>
      </c>
      <c r="F195" s="209" t="s">
        <v>234</v>
      </c>
      <c r="G195" s="206"/>
      <c r="H195" s="210">
        <v>119.5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146</v>
      </c>
      <c r="AU195" s="216" t="s">
        <v>80</v>
      </c>
      <c r="AV195" s="11" t="s">
        <v>80</v>
      </c>
      <c r="AW195" s="11" t="s">
        <v>35</v>
      </c>
      <c r="AX195" s="11" t="s">
        <v>71</v>
      </c>
      <c r="AY195" s="216" t="s">
        <v>136</v>
      </c>
    </row>
    <row customFormat="1" ht="13.5" r="196" s="12" spans="2:65">
      <c r="B196" s="217"/>
      <c r="C196" s="218"/>
      <c r="D196" s="219" t="s">
        <v>146</v>
      </c>
      <c r="E196" s="220" t="s">
        <v>21</v>
      </c>
      <c r="F196" s="221" t="s">
        <v>148</v>
      </c>
      <c r="G196" s="218"/>
      <c r="H196" s="222">
        <v>119.5</v>
      </c>
      <c r="I196" s="223"/>
      <c r="J196" s="218"/>
      <c r="K196" s="218"/>
      <c r="L196" s="224"/>
      <c r="M196" s="225"/>
      <c r="N196" s="226"/>
      <c r="O196" s="226"/>
      <c r="P196" s="226"/>
      <c r="Q196" s="226"/>
      <c r="R196" s="226"/>
      <c r="S196" s="226"/>
      <c r="T196" s="227"/>
      <c r="AT196" s="228" t="s">
        <v>146</v>
      </c>
      <c r="AU196" s="228" t="s">
        <v>80</v>
      </c>
      <c r="AV196" s="12" t="s">
        <v>144</v>
      </c>
      <c r="AW196" s="12" t="s">
        <v>35</v>
      </c>
      <c r="AX196" s="12" t="s">
        <v>76</v>
      </c>
      <c r="AY196" s="228" t="s">
        <v>136</v>
      </c>
    </row>
    <row customFormat="1" customHeight="1" ht="22.5" r="197" s="1" spans="2:65">
      <c r="B197" s="41"/>
      <c r="C197" s="193" t="s">
        <v>235</v>
      </c>
      <c r="D197" s="193" t="s">
        <v>139</v>
      </c>
      <c r="E197" s="194" t="s">
        <v>236</v>
      </c>
      <c r="F197" s="195" t="s">
        <v>237</v>
      </c>
      <c r="G197" s="196" t="s">
        <v>151</v>
      </c>
      <c r="H197" s="197">
        <v>119.5</v>
      </c>
      <c r="I197" s="198"/>
      <c r="J197" s="199">
        <f>ROUND(I197*H197,1)</f>
        <v>0</v>
      </c>
      <c r="K197" s="195" t="s">
        <v>143</v>
      </c>
      <c r="L197" s="61"/>
      <c r="M197" s="200" t="s">
        <v>21</v>
      </c>
      <c r="N197" s="201" t="s">
        <v>42</v>
      </c>
      <c r="O197" s="42"/>
      <c r="P197" s="202">
        <f>O197*H197</f>
        <v>0</v>
      </c>
      <c r="Q197" s="202">
        <v>1.2E-4</v>
      </c>
      <c r="R197" s="202">
        <f>Q197*H197</f>
        <v>1.434E-2</v>
      </c>
      <c r="S197" s="202">
        <v>0</v>
      </c>
      <c r="T197" s="203">
        <f>S197*H197</f>
        <v>0</v>
      </c>
      <c r="AR197" s="24" t="s">
        <v>144</v>
      </c>
      <c r="AT197" s="24" t="s">
        <v>139</v>
      </c>
      <c r="AU197" s="24" t="s">
        <v>80</v>
      </c>
      <c r="AY197" s="24" t="s">
        <v>136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24" t="s">
        <v>76</v>
      </c>
      <c r="BK197" s="204">
        <f>ROUND(I197*H197,1)</f>
        <v>0</v>
      </c>
      <c r="BL197" s="24" t="s">
        <v>144</v>
      </c>
      <c r="BM197" s="24" t="s">
        <v>238</v>
      </c>
    </row>
    <row customFormat="1" ht="13.5" r="198" s="13" spans="2:65">
      <c r="B198" s="232"/>
      <c r="C198" s="233"/>
      <c r="D198" s="207" t="s">
        <v>146</v>
      </c>
      <c r="E198" s="234" t="s">
        <v>21</v>
      </c>
      <c r="F198" s="235" t="s">
        <v>239</v>
      </c>
      <c r="G198" s="233"/>
      <c r="H198" s="236" t="s">
        <v>21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146</v>
      </c>
      <c r="AU198" s="242" t="s">
        <v>80</v>
      </c>
      <c r="AV198" s="13" t="s">
        <v>76</v>
      </c>
      <c r="AW198" s="13" t="s">
        <v>35</v>
      </c>
      <c r="AX198" s="13" t="s">
        <v>71</v>
      </c>
      <c r="AY198" s="242" t="s">
        <v>136</v>
      </c>
    </row>
    <row customFormat="1" ht="13.5" r="199" s="11" spans="2:65">
      <c r="B199" s="205"/>
      <c r="C199" s="206"/>
      <c r="D199" s="207" t="s">
        <v>146</v>
      </c>
      <c r="E199" s="208" t="s">
        <v>21</v>
      </c>
      <c r="F199" s="209" t="s">
        <v>234</v>
      </c>
      <c r="G199" s="206"/>
      <c r="H199" s="210">
        <v>119.5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146</v>
      </c>
      <c r="AU199" s="216" t="s">
        <v>80</v>
      </c>
      <c r="AV199" s="11" t="s">
        <v>80</v>
      </c>
      <c r="AW199" s="11" t="s">
        <v>35</v>
      </c>
      <c r="AX199" s="11" t="s">
        <v>71</v>
      </c>
      <c r="AY199" s="216" t="s">
        <v>136</v>
      </c>
    </row>
    <row customFormat="1" ht="13.5" r="200" s="12" spans="2:65">
      <c r="B200" s="217"/>
      <c r="C200" s="218"/>
      <c r="D200" s="219" t="s">
        <v>146</v>
      </c>
      <c r="E200" s="220" t="s">
        <v>21</v>
      </c>
      <c r="F200" s="221" t="s">
        <v>148</v>
      </c>
      <c r="G200" s="218"/>
      <c r="H200" s="222">
        <v>119.5</v>
      </c>
      <c r="I200" s="223"/>
      <c r="J200" s="218"/>
      <c r="K200" s="218"/>
      <c r="L200" s="224"/>
      <c r="M200" s="225"/>
      <c r="N200" s="226"/>
      <c r="O200" s="226"/>
      <c r="P200" s="226"/>
      <c r="Q200" s="226"/>
      <c r="R200" s="226"/>
      <c r="S200" s="226"/>
      <c r="T200" s="227"/>
      <c r="AT200" s="228" t="s">
        <v>146</v>
      </c>
      <c r="AU200" s="228" t="s">
        <v>80</v>
      </c>
      <c r="AV200" s="12" t="s">
        <v>144</v>
      </c>
      <c r="AW200" s="12" t="s">
        <v>35</v>
      </c>
      <c r="AX200" s="12" t="s">
        <v>76</v>
      </c>
      <c r="AY200" s="228" t="s">
        <v>136</v>
      </c>
    </row>
    <row customFormat="1" customHeight="1" ht="22.5" r="201" s="1" spans="2:65">
      <c r="B201" s="41"/>
      <c r="C201" s="193" t="s">
        <v>240</v>
      </c>
      <c r="D201" s="193" t="s">
        <v>139</v>
      </c>
      <c r="E201" s="194" t="s">
        <v>241</v>
      </c>
      <c r="F201" s="195" t="s">
        <v>242</v>
      </c>
      <c r="G201" s="196" t="s">
        <v>151</v>
      </c>
      <c r="H201" s="197">
        <v>120.58</v>
      </c>
      <c r="I201" s="198"/>
      <c r="J201" s="199">
        <f>ROUND(I201*H201,1)</f>
        <v>0</v>
      </c>
      <c r="K201" s="195" t="s">
        <v>143</v>
      </c>
      <c r="L201" s="61"/>
      <c r="M201" s="200" t="s">
        <v>21</v>
      </c>
      <c r="N201" s="201" t="s">
        <v>42</v>
      </c>
      <c r="O201" s="42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AR201" s="24" t="s">
        <v>144</v>
      </c>
      <c r="AT201" s="24" t="s">
        <v>139</v>
      </c>
      <c r="AU201" s="24" t="s">
        <v>80</v>
      </c>
      <c r="AY201" s="24" t="s">
        <v>136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24" t="s">
        <v>76</v>
      </c>
      <c r="BK201" s="204">
        <f>ROUND(I201*H201,1)</f>
        <v>0</v>
      </c>
      <c r="BL201" s="24" t="s">
        <v>144</v>
      </c>
      <c r="BM201" s="24" t="s">
        <v>243</v>
      </c>
    </row>
    <row customFormat="1" ht="13.5" r="202" s="13" spans="2:65">
      <c r="B202" s="232"/>
      <c r="C202" s="233"/>
      <c r="D202" s="207" t="s">
        <v>146</v>
      </c>
      <c r="E202" s="234" t="s">
        <v>21</v>
      </c>
      <c r="F202" s="235" t="s">
        <v>244</v>
      </c>
      <c r="G202" s="233"/>
      <c r="H202" s="236" t="s">
        <v>21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146</v>
      </c>
      <c r="AU202" s="242" t="s">
        <v>80</v>
      </c>
      <c r="AV202" s="13" t="s">
        <v>76</v>
      </c>
      <c r="AW202" s="13" t="s">
        <v>35</v>
      </c>
      <c r="AX202" s="13" t="s">
        <v>71</v>
      </c>
      <c r="AY202" s="242" t="s">
        <v>136</v>
      </c>
    </row>
    <row customFormat="1" ht="13.5" r="203" s="11" spans="2:65">
      <c r="B203" s="205"/>
      <c r="C203" s="206"/>
      <c r="D203" s="207" t="s">
        <v>146</v>
      </c>
      <c r="E203" s="208" t="s">
        <v>21</v>
      </c>
      <c r="F203" s="209" t="s">
        <v>245</v>
      </c>
      <c r="G203" s="206"/>
      <c r="H203" s="210">
        <v>120.58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146</v>
      </c>
      <c r="AU203" s="216" t="s">
        <v>80</v>
      </c>
      <c r="AV203" s="11" t="s">
        <v>80</v>
      </c>
      <c r="AW203" s="11" t="s">
        <v>35</v>
      </c>
      <c r="AX203" s="11" t="s">
        <v>71</v>
      </c>
      <c r="AY203" s="216" t="s">
        <v>136</v>
      </c>
    </row>
    <row customFormat="1" ht="13.5" r="204" s="12" spans="2:65">
      <c r="B204" s="217"/>
      <c r="C204" s="218"/>
      <c r="D204" s="219" t="s">
        <v>146</v>
      </c>
      <c r="E204" s="220" t="s">
        <v>21</v>
      </c>
      <c r="F204" s="221" t="s">
        <v>148</v>
      </c>
      <c r="G204" s="218"/>
      <c r="H204" s="222">
        <v>120.58</v>
      </c>
      <c r="I204" s="223"/>
      <c r="J204" s="218"/>
      <c r="K204" s="218"/>
      <c r="L204" s="224"/>
      <c r="M204" s="225"/>
      <c r="N204" s="226"/>
      <c r="O204" s="226"/>
      <c r="P204" s="226"/>
      <c r="Q204" s="226"/>
      <c r="R204" s="226"/>
      <c r="S204" s="226"/>
      <c r="T204" s="227"/>
      <c r="AT204" s="228" t="s">
        <v>146</v>
      </c>
      <c r="AU204" s="228" t="s">
        <v>80</v>
      </c>
      <c r="AV204" s="12" t="s">
        <v>144</v>
      </c>
      <c r="AW204" s="12" t="s">
        <v>35</v>
      </c>
      <c r="AX204" s="12" t="s">
        <v>76</v>
      </c>
      <c r="AY204" s="228" t="s">
        <v>136</v>
      </c>
    </row>
    <row customFormat="1" customHeight="1" ht="22.5" r="205" s="1" spans="2:65">
      <c r="B205" s="41"/>
      <c r="C205" s="193" t="s">
        <v>10</v>
      </c>
      <c r="D205" s="193" t="s">
        <v>139</v>
      </c>
      <c r="E205" s="194" t="s">
        <v>246</v>
      </c>
      <c r="F205" s="195" t="s">
        <v>247</v>
      </c>
      <c r="G205" s="196" t="s">
        <v>151</v>
      </c>
      <c r="H205" s="197">
        <v>361.74</v>
      </c>
      <c r="I205" s="198"/>
      <c r="J205" s="199">
        <f>ROUND(I205*H205,1)</f>
        <v>0</v>
      </c>
      <c r="K205" s="195" t="s">
        <v>143</v>
      </c>
      <c r="L205" s="61"/>
      <c r="M205" s="200" t="s">
        <v>21</v>
      </c>
      <c r="N205" s="201" t="s">
        <v>42</v>
      </c>
      <c r="O205" s="42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AR205" s="24" t="s">
        <v>144</v>
      </c>
      <c r="AT205" s="24" t="s">
        <v>139</v>
      </c>
      <c r="AU205" s="24" t="s">
        <v>80</v>
      </c>
      <c r="AY205" s="24" t="s">
        <v>136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24" t="s">
        <v>76</v>
      </c>
      <c r="BK205" s="204">
        <f>ROUND(I205*H205,1)</f>
        <v>0</v>
      </c>
      <c r="BL205" s="24" t="s">
        <v>144</v>
      </c>
      <c r="BM205" s="24" t="s">
        <v>248</v>
      </c>
    </row>
    <row customFormat="1" ht="13.5" r="206" s="11" spans="2:65">
      <c r="B206" s="205"/>
      <c r="C206" s="206"/>
      <c r="D206" s="219" t="s">
        <v>146</v>
      </c>
      <c r="E206" s="206"/>
      <c r="F206" s="254" t="s">
        <v>249</v>
      </c>
      <c r="G206" s="206"/>
      <c r="H206" s="255">
        <v>361.74</v>
      </c>
      <c r="I206" s="211"/>
      <c r="J206" s="206"/>
      <c r="K206" s="206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146</v>
      </c>
      <c r="AU206" s="216" t="s">
        <v>80</v>
      </c>
      <c r="AV206" s="11" t="s">
        <v>80</v>
      </c>
      <c r="AW206" s="11" t="s">
        <v>6</v>
      </c>
      <c r="AX206" s="11" t="s">
        <v>76</v>
      </c>
      <c r="AY206" s="216" t="s">
        <v>136</v>
      </c>
    </row>
    <row customFormat="1" customHeight="1" ht="31.5" r="207" s="1" spans="2:65">
      <c r="B207" s="41"/>
      <c r="C207" s="193" t="s">
        <v>250</v>
      </c>
      <c r="D207" s="193" t="s">
        <v>139</v>
      </c>
      <c r="E207" s="194" t="s">
        <v>251</v>
      </c>
      <c r="F207" s="195" t="s">
        <v>252</v>
      </c>
      <c r="G207" s="196" t="s">
        <v>162</v>
      </c>
      <c r="H207" s="197">
        <v>103.35</v>
      </c>
      <c r="I207" s="198"/>
      <c r="J207" s="199">
        <f>ROUND(I207*H207,1)</f>
        <v>0</v>
      </c>
      <c r="K207" s="195" t="s">
        <v>143</v>
      </c>
      <c r="L207" s="61"/>
      <c r="M207" s="200" t="s">
        <v>21</v>
      </c>
      <c r="N207" s="201" t="s">
        <v>42</v>
      </c>
      <c r="O207" s="42"/>
      <c r="P207" s="202">
        <f>O207*H207</f>
        <v>0</v>
      </c>
      <c r="Q207" s="202">
        <v>3.0000000000000001E-5</v>
      </c>
      <c r="R207" s="202">
        <f>Q207*H207</f>
        <v>3.1005E-3</v>
      </c>
      <c r="S207" s="202">
        <v>0</v>
      </c>
      <c r="T207" s="203">
        <f>S207*H207</f>
        <v>0</v>
      </c>
      <c r="AR207" s="24" t="s">
        <v>144</v>
      </c>
      <c r="AT207" s="24" t="s">
        <v>139</v>
      </c>
      <c r="AU207" s="24" t="s">
        <v>80</v>
      </c>
      <c r="AY207" s="24" t="s">
        <v>136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24" t="s">
        <v>76</v>
      </c>
      <c r="BK207" s="204">
        <f>ROUND(I207*H207,1)</f>
        <v>0</v>
      </c>
      <c r="BL207" s="24" t="s">
        <v>144</v>
      </c>
      <c r="BM207" s="24" t="s">
        <v>253</v>
      </c>
    </row>
    <row customFormat="1" ht="40.5" r="208" s="11" spans="2:65">
      <c r="B208" s="205"/>
      <c r="C208" s="206"/>
      <c r="D208" s="207" t="s">
        <v>146</v>
      </c>
      <c r="E208" s="208" t="s">
        <v>21</v>
      </c>
      <c r="F208" s="209" t="s">
        <v>254</v>
      </c>
      <c r="G208" s="206"/>
      <c r="H208" s="210">
        <v>119.1</v>
      </c>
      <c r="I208" s="211"/>
      <c r="J208" s="206"/>
      <c r="K208" s="206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146</v>
      </c>
      <c r="AU208" s="216" t="s">
        <v>80</v>
      </c>
      <c r="AV208" s="11" t="s">
        <v>80</v>
      </c>
      <c r="AW208" s="11" t="s">
        <v>35</v>
      </c>
      <c r="AX208" s="11" t="s">
        <v>71</v>
      </c>
      <c r="AY208" s="216" t="s">
        <v>136</v>
      </c>
    </row>
    <row customFormat="1" ht="13.5" r="209" s="11" spans="2:65">
      <c r="B209" s="205"/>
      <c r="C209" s="206"/>
      <c r="D209" s="207" t="s">
        <v>146</v>
      </c>
      <c r="E209" s="208" t="s">
        <v>21</v>
      </c>
      <c r="F209" s="209" t="s">
        <v>255</v>
      </c>
      <c r="G209" s="206"/>
      <c r="H209" s="210">
        <v>-9.9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146</v>
      </c>
      <c r="AU209" s="216" t="s">
        <v>80</v>
      </c>
      <c r="AV209" s="11" t="s">
        <v>80</v>
      </c>
      <c r="AW209" s="11" t="s">
        <v>35</v>
      </c>
      <c r="AX209" s="11" t="s">
        <v>71</v>
      </c>
      <c r="AY209" s="216" t="s">
        <v>136</v>
      </c>
    </row>
    <row customFormat="1" ht="13.5" r="210" s="11" spans="2:65">
      <c r="B210" s="205"/>
      <c r="C210" s="206"/>
      <c r="D210" s="207" t="s">
        <v>146</v>
      </c>
      <c r="E210" s="208" t="s">
        <v>21</v>
      </c>
      <c r="F210" s="209" t="s">
        <v>256</v>
      </c>
      <c r="G210" s="206"/>
      <c r="H210" s="210">
        <v>-1.6</v>
      </c>
      <c r="I210" s="211"/>
      <c r="J210" s="206"/>
      <c r="K210" s="206"/>
      <c r="L210" s="212"/>
      <c r="M210" s="213"/>
      <c r="N210" s="214"/>
      <c r="O210" s="214"/>
      <c r="P210" s="214"/>
      <c r="Q210" s="214"/>
      <c r="R210" s="214"/>
      <c r="S210" s="214"/>
      <c r="T210" s="215"/>
      <c r="AT210" s="216" t="s">
        <v>146</v>
      </c>
      <c r="AU210" s="216" t="s">
        <v>80</v>
      </c>
      <c r="AV210" s="11" t="s">
        <v>80</v>
      </c>
      <c r="AW210" s="11" t="s">
        <v>35</v>
      </c>
      <c r="AX210" s="11" t="s">
        <v>71</v>
      </c>
      <c r="AY210" s="216" t="s">
        <v>136</v>
      </c>
    </row>
    <row customFormat="1" ht="13.5" r="211" s="11" spans="2:65">
      <c r="B211" s="205"/>
      <c r="C211" s="206"/>
      <c r="D211" s="207" t="s">
        <v>146</v>
      </c>
      <c r="E211" s="208" t="s">
        <v>21</v>
      </c>
      <c r="F211" s="209" t="s">
        <v>257</v>
      </c>
      <c r="G211" s="206"/>
      <c r="H211" s="210">
        <v>-1.4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146</v>
      </c>
      <c r="AU211" s="216" t="s">
        <v>80</v>
      </c>
      <c r="AV211" s="11" t="s">
        <v>80</v>
      </c>
      <c r="AW211" s="11" t="s">
        <v>35</v>
      </c>
      <c r="AX211" s="11" t="s">
        <v>71</v>
      </c>
      <c r="AY211" s="216" t="s">
        <v>136</v>
      </c>
    </row>
    <row customFormat="1" ht="13.5" r="212" s="11" spans="2:65">
      <c r="B212" s="205"/>
      <c r="C212" s="206"/>
      <c r="D212" s="207" t="s">
        <v>146</v>
      </c>
      <c r="E212" s="208" t="s">
        <v>21</v>
      </c>
      <c r="F212" s="209" t="s">
        <v>258</v>
      </c>
      <c r="G212" s="206"/>
      <c r="H212" s="210">
        <v>-1.2</v>
      </c>
      <c r="I212" s="211"/>
      <c r="J212" s="206"/>
      <c r="K212" s="206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146</v>
      </c>
      <c r="AU212" s="216" t="s">
        <v>80</v>
      </c>
      <c r="AV212" s="11" t="s">
        <v>80</v>
      </c>
      <c r="AW212" s="11" t="s">
        <v>35</v>
      </c>
      <c r="AX212" s="11" t="s">
        <v>71</v>
      </c>
      <c r="AY212" s="216" t="s">
        <v>136</v>
      </c>
    </row>
    <row customFormat="1" ht="13.5" r="213" s="11" spans="2:65">
      <c r="B213" s="205"/>
      <c r="C213" s="206"/>
      <c r="D213" s="207" t="s">
        <v>146</v>
      </c>
      <c r="E213" s="208" t="s">
        <v>21</v>
      </c>
      <c r="F213" s="209" t="s">
        <v>259</v>
      </c>
      <c r="G213" s="206"/>
      <c r="H213" s="210">
        <v>-1.65</v>
      </c>
      <c r="I213" s="211"/>
      <c r="J213" s="206"/>
      <c r="K213" s="206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146</v>
      </c>
      <c r="AU213" s="216" t="s">
        <v>80</v>
      </c>
      <c r="AV213" s="11" t="s">
        <v>80</v>
      </c>
      <c r="AW213" s="11" t="s">
        <v>35</v>
      </c>
      <c r="AX213" s="11" t="s">
        <v>71</v>
      </c>
      <c r="AY213" s="216" t="s">
        <v>136</v>
      </c>
    </row>
    <row customFormat="1" ht="13.5" r="214" s="12" spans="2:65">
      <c r="B214" s="217"/>
      <c r="C214" s="218"/>
      <c r="D214" s="219" t="s">
        <v>146</v>
      </c>
      <c r="E214" s="220" t="s">
        <v>21</v>
      </c>
      <c r="F214" s="221" t="s">
        <v>148</v>
      </c>
      <c r="G214" s="218"/>
      <c r="H214" s="222">
        <v>103.35</v>
      </c>
      <c r="I214" s="223"/>
      <c r="J214" s="218"/>
      <c r="K214" s="218"/>
      <c r="L214" s="224"/>
      <c r="M214" s="225"/>
      <c r="N214" s="226"/>
      <c r="O214" s="226"/>
      <c r="P214" s="226"/>
      <c r="Q214" s="226"/>
      <c r="R214" s="226"/>
      <c r="S214" s="226"/>
      <c r="T214" s="227"/>
      <c r="AT214" s="228" t="s">
        <v>146</v>
      </c>
      <c r="AU214" s="228" t="s">
        <v>80</v>
      </c>
      <c r="AV214" s="12" t="s">
        <v>144</v>
      </c>
      <c r="AW214" s="12" t="s">
        <v>35</v>
      </c>
      <c r="AX214" s="12" t="s">
        <v>76</v>
      </c>
      <c r="AY214" s="228" t="s">
        <v>136</v>
      </c>
    </row>
    <row customFormat="1" customHeight="1" ht="22.5" r="215" s="1" spans="2:65">
      <c r="B215" s="41"/>
      <c r="C215" s="193" t="s">
        <v>260</v>
      </c>
      <c r="D215" s="193" t="s">
        <v>139</v>
      </c>
      <c r="E215" s="194" t="s">
        <v>261</v>
      </c>
      <c r="F215" s="195" t="s">
        <v>262</v>
      </c>
      <c r="G215" s="196" t="s">
        <v>142</v>
      </c>
      <c r="H215" s="197">
        <v>3</v>
      </c>
      <c r="I215" s="198"/>
      <c r="J215" s="199">
        <f>ROUND(I215*H215,1)</f>
        <v>0</v>
      </c>
      <c r="K215" s="195" t="s">
        <v>143</v>
      </c>
      <c r="L215" s="61"/>
      <c r="M215" s="200" t="s">
        <v>21</v>
      </c>
      <c r="N215" s="201" t="s">
        <v>42</v>
      </c>
      <c r="O215" s="42"/>
      <c r="P215" s="202">
        <f>O215*H215</f>
        <v>0</v>
      </c>
      <c r="Q215" s="202">
        <v>4.684E-2</v>
      </c>
      <c r="R215" s="202">
        <f>Q215*H215</f>
        <v>0.14052000000000001</v>
      </c>
      <c r="S215" s="202">
        <v>0</v>
      </c>
      <c r="T215" s="203">
        <f>S215*H215</f>
        <v>0</v>
      </c>
      <c r="AR215" s="24" t="s">
        <v>144</v>
      </c>
      <c r="AT215" s="24" t="s">
        <v>139</v>
      </c>
      <c r="AU215" s="24" t="s">
        <v>80</v>
      </c>
      <c r="AY215" s="24" t="s">
        <v>136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24" t="s">
        <v>76</v>
      </c>
      <c r="BK215" s="204">
        <f>ROUND(I215*H215,1)</f>
        <v>0</v>
      </c>
      <c r="BL215" s="24" t="s">
        <v>144</v>
      </c>
      <c r="BM215" s="24" t="s">
        <v>263</v>
      </c>
    </row>
    <row customFormat="1" ht="13.5" r="216" s="11" spans="2:65">
      <c r="B216" s="205"/>
      <c r="C216" s="206"/>
      <c r="D216" s="207" t="s">
        <v>146</v>
      </c>
      <c r="E216" s="208" t="s">
        <v>21</v>
      </c>
      <c r="F216" s="209" t="s">
        <v>137</v>
      </c>
      <c r="G216" s="206"/>
      <c r="H216" s="210">
        <v>3</v>
      </c>
      <c r="I216" s="211"/>
      <c r="J216" s="206"/>
      <c r="K216" s="206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146</v>
      </c>
      <c r="AU216" s="216" t="s">
        <v>80</v>
      </c>
      <c r="AV216" s="11" t="s">
        <v>80</v>
      </c>
      <c r="AW216" s="11" t="s">
        <v>35</v>
      </c>
      <c r="AX216" s="11" t="s">
        <v>71</v>
      </c>
      <c r="AY216" s="216" t="s">
        <v>136</v>
      </c>
    </row>
    <row customFormat="1" ht="13.5" r="217" s="12" spans="2:65">
      <c r="B217" s="217"/>
      <c r="C217" s="218"/>
      <c r="D217" s="219" t="s">
        <v>146</v>
      </c>
      <c r="E217" s="220" t="s">
        <v>21</v>
      </c>
      <c r="F217" s="221" t="s">
        <v>148</v>
      </c>
      <c r="G217" s="218"/>
      <c r="H217" s="222">
        <v>3</v>
      </c>
      <c r="I217" s="223"/>
      <c r="J217" s="218"/>
      <c r="K217" s="218"/>
      <c r="L217" s="224"/>
      <c r="M217" s="225"/>
      <c r="N217" s="226"/>
      <c r="O217" s="226"/>
      <c r="P217" s="226"/>
      <c r="Q217" s="226"/>
      <c r="R217" s="226"/>
      <c r="S217" s="226"/>
      <c r="T217" s="227"/>
      <c r="AT217" s="228" t="s">
        <v>146</v>
      </c>
      <c r="AU217" s="228" t="s">
        <v>80</v>
      </c>
      <c r="AV217" s="12" t="s">
        <v>144</v>
      </c>
      <c r="AW217" s="12" t="s">
        <v>35</v>
      </c>
      <c r="AX217" s="12" t="s">
        <v>76</v>
      </c>
      <c r="AY217" s="228" t="s">
        <v>136</v>
      </c>
    </row>
    <row customFormat="1" customHeight="1" ht="22.5" r="218" s="1" spans="2:65">
      <c r="B218" s="41"/>
      <c r="C218" s="256" t="s">
        <v>264</v>
      </c>
      <c r="D218" s="256" t="s">
        <v>265</v>
      </c>
      <c r="E218" s="257" t="s">
        <v>266</v>
      </c>
      <c r="F218" s="258" t="s">
        <v>267</v>
      </c>
      <c r="G218" s="259" t="s">
        <v>142</v>
      </c>
      <c r="H218" s="260">
        <v>3</v>
      </c>
      <c r="I218" s="261"/>
      <c r="J218" s="262">
        <f>ROUND(I218*H218,1)</f>
        <v>0</v>
      </c>
      <c r="K218" s="258" t="s">
        <v>143</v>
      </c>
      <c r="L218" s="263"/>
      <c r="M218" s="264" t="s">
        <v>21</v>
      </c>
      <c r="N218" s="265" t="s">
        <v>42</v>
      </c>
      <c r="O218" s="42"/>
      <c r="P218" s="202">
        <f>O218*H218</f>
        <v>0</v>
      </c>
      <c r="Q218" s="202">
        <v>1.21E-2</v>
      </c>
      <c r="R218" s="202">
        <f>Q218*H218</f>
        <v>3.6299999999999999E-2</v>
      </c>
      <c r="S218" s="202">
        <v>0</v>
      </c>
      <c r="T218" s="203">
        <f>S218*H218</f>
        <v>0</v>
      </c>
      <c r="AR218" s="24" t="s">
        <v>189</v>
      </c>
      <c r="AT218" s="24" t="s">
        <v>265</v>
      </c>
      <c r="AU218" s="24" t="s">
        <v>80</v>
      </c>
      <c r="AY218" s="24" t="s">
        <v>136</v>
      </c>
      <c r="BE218" s="204">
        <f>IF(N218="základní",J218,0)</f>
        <v>0</v>
      </c>
      <c r="BF218" s="204">
        <f>IF(N218="snížená",J218,0)</f>
        <v>0</v>
      </c>
      <c r="BG218" s="204">
        <f>IF(N218="zákl. přenesená",J218,0)</f>
        <v>0</v>
      </c>
      <c r="BH218" s="204">
        <f>IF(N218="sníž. přenesená",J218,0)</f>
        <v>0</v>
      </c>
      <c r="BI218" s="204">
        <f>IF(N218="nulová",J218,0)</f>
        <v>0</v>
      </c>
      <c r="BJ218" s="24" t="s">
        <v>76</v>
      </c>
      <c r="BK218" s="204">
        <f>ROUND(I218*H218,1)</f>
        <v>0</v>
      </c>
      <c r="BL218" s="24" t="s">
        <v>144</v>
      </c>
      <c r="BM218" s="24" t="s">
        <v>268</v>
      </c>
    </row>
    <row customFormat="1" customHeight="1" ht="22.5" r="219" s="1" spans="2:65">
      <c r="B219" s="41"/>
      <c r="C219" s="193" t="s">
        <v>269</v>
      </c>
      <c r="D219" s="193" t="s">
        <v>139</v>
      </c>
      <c r="E219" s="194" t="s">
        <v>270</v>
      </c>
      <c r="F219" s="195" t="s">
        <v>271</v>
      </c>
      <c r="G219" s="196" t="s">
        <v>142</v>
      </c>
      <c r="H219" s="197">
        <v>1</v>
      </c>
      <c r="I219" s="198"/>
      <c r="J219" s="199">
        <f>ROUND(I219*H219,1)</f>
        <v>0</v>
      </c>
      <c r="K219" s="195" t="s">
        <v>143</v>
      </c>
      <c r="L219" s="61"/>
      <c r="M219" s="200" t="s">
        <v>21</v>
      </c>
      <c r="N219" s="201" t="s">
        <v>42</v>
      </c>
      <c r="O219" s="42"/>
      <c r="P219" s="202">
        <f>O219*H219</f>
        <v>0</v>
      </c>
      <c r="Q219" s="202">
        <v>0.44169999999999998</v>
      </c>
      <c r="R219" s="202">
        <f>Q219*H219</f>
        <v>0.44169999999999998</v>
      </c>
      <c r="S219" s="202">
        <v>0</v>
      </c>
      <c r="T219" s="203">
        <f>S219*H219</f>
        <v>0</v>
      </c>
      <c r="AR219" s="24" t="s">
        <v>144</v>
      </c>
      <c r="AT219" s="24" t="s">
        <v>139</v>
      </c>
      <c r="AU219" s="24" t="s">
        <v>80</v>
      </c>
      <c r="AY219" s="24" t="s">
        <v>136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24" t="s">
        <v>76</v>
      </c>
      <c r="BK219" s="204">
        <f>ROUND(I219*H219,1)</f>
        <v>0</v>
      </c>
      <c r="BL219" s="24" t="s">
        <v>144</v>
      </c>
      <c r="BM219" s="24" t="s">
        <v>272</v>
      </c>
    </row>
    <row customFormat="1" customHeight="1" ht="22.5" r="220" s="1" spans="2:65">
      <c r="B220" s="41"/>
      <c r="C220" s="256" t="s">
        <v>273</v>
      </c>
      <c r="D220" s="256" t="s">
        <v>265</v>
      </c>
      <c r="E220" s="257" t="s">
        <v>274</v>
      </c>
      <c r="F220" s="258" t="s">
        <v>275</v>
      </c>
      <c r="G220" s="259" t="s">
        <v>142</v>
      </c>
      <c r="H220" s="260">
        <v>1</v>
      </c>
      <c r="I220" s="261"/>
      <c r="J220" s="262">
        <f>ROUND(I220*H220,1)</f>
        <v>0</v>
      </c>
      <c r="K220" s="258" t="s">
        <v>143</v>
      </c>
      <c r="L220" s="263"/>
      <c r="M220" s="264" t="s">
        <v>21</v>
      </c>
      <c r="N220" s="265" t="s">
        <v>42</v>
      </c>
      <c r="O220" s="42"/>
      <c r="P220" s="202">
        <f>O220*H220</f>
        <v>0</v>
      </c>
      <c r="Q220" s="202">
        <v>2.188E-2</v>
      </c>
      <c r="R220" s="202">
        <f>Q220*H220</f>
        <v>2.188E-2</v>
      </c>
      <c r="S220" s="202">
        <v>0</v>
      </c>
      <c r="T220" s="203">
        <f>S220*H220</f>
        <v>0</v>
      </c>
      <c r="AR220" s="24" t="s">
        <v>189</v>
      </c>
      <c r="AT220" s="24" t="s">
        <v>265</v>
      </c>
      <c r="AU220" s="24" t="s">
        <v>80</v>
      </c>
      <c r="AY220" s="24" t="s">
        <v>136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24" t="s">
        <v>76</v>
      </c>
      <c r="BK220" s="204">
        <f>ROUND(I220*H220,1)</f>
        <v>0</v>
      </c>
      <c r="BL220" s="24" t="s">
        <v>144</v>
      </c>
      <c r="BM220" s="24" t="s">
        <v>276</v>
      </c>
    </row>
    <row customFormat="1" customHeight="1" ht="29.85" r="221" s="10" spans="2:65">
      <c r="B221" s="176"/>
      <c r="C221" s="177"/>
      <c r="D221" s="190" t="s">
        <v>70</v>
      </c>
      <c r="E221" s="191" t="s">
        <v>193</v>
      </c>
      <c r="F221" s="191" t="s">
        <v>277</v>
      </c>
      <c r="G221" s="177"/>
      <c r="H221" s="177"/>
      <c r="I221" s="180"/>
      <c r="J221" s="192">
        <f>BK221</f>
        <v>0</v>
      </c>
      <c r="K221" s="177"/>
      <c r="L221" s="182"/>
      <c r="M221" s="183"/>
      <c r="N221" s="184"/>
      <c r="O221" s="184"/>
      <c r="P221" s="185">
        <f>SUM(P222:P286)</f>
        <v>0</v>
      </c>
      <c r="Q221" s="184"/>
      <c r="R221" s="185">
        <f>SUM(R222:R286)</f>
        <v>2.33926E-2</v>
      </c>
      <c r="S221" s="184"/>
      <c r="T221" s="186">
        <f>SUM(T222:T286)</f>
        <v>8.1958929999999999</v>
      </c>
      <c r="AR221" s="187" t="s">
        <v>76</v>
      </c>
      <c r="AT221" s="188" t="s">
        <v>70</v>
      </c>
      <c r="AU221" s="188" t="s">
        <v>76</v>
      </c>
      <c r="AY221" s="187" t="s">
        <v>136</v>
      </c>
      <c r="BK221" s="189">
        <f>SUM(BK222:BK286)</f>
        <v>0</v>
      </c>
    </row>
    <row customFormat="1" customHeight="1" ht="31.5" r="222" s="1" spans="2:65">
      <c r="B222" s="41"/>
      <c r="C222" s="193" t="s">
        <v>9</v>
      </c>
      <c r="D222" s="193" t="s">
        <v>139</v>
      </c>
      <c r="E222" s="194" t="s">
        <v>278</v>
      </c>
      <c r="F222" s="195" t="s">
        <v>279</v>
      </c>
      <c r="G222" s="196" t="s">
        <v>151</v>
      </c>
      <c r="H222" s="197">
        <v>119.5</v>
      </c>
      <c r="I222" s="198"/>
      <c r="J222" s="199">
        <f>ROUND(I222*H222,1)</f>
        <v>0</v>
      </c>
      <c r="K222" s="195" t="s">
        <v>143</v>
      </c>
      <c r="L222" s="61"/>
      <c r="M222" s="200" t="s">
        <v>21</v>
      </c>
      <c r="N222" s="201" t="s">
        <v>42</v>
      </c>
      <c r="O222" s="42"/>
      <c r="P222" s="202">
        <f>O222*H222</f>
        <v>0</v>
      </c>
      <c r="Q222" s="202">
        <v>1.2999999999999999E-4</v>
      </c>
      <c r="R222" s="202">
        <f>Q222*H222</f>
        <v>1.5534999999999998E-2</v>
      </c>
      <c r="S222" s="202">
        <v>0</v>
      </c>
      <c r="T222" s="203">
        <f>S222*H222</f>
        <v>0</v>
      </c>
      <c r="AR222" s="24" t="s">
        <v>144</v>
      </c>
      <c r="AT222" s="24" t="s">
        <v>139</v>
      </c>
      <c r="AU222" s="24" t="s">
        <v>80</v>
      </c>
      <c r="AY222" s="24" t="s">
        <v>136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24" t="s">
        <v>76</v>
      </c>
      <c r="BK222" s="204">
        <f>ROUND(I222*H222,1)</f>
        <v>0</v>
      </c>
      <c r="BL222" s="24" t="s">
        <v>144</v>
      </c>
      <c r="BM222" s="24" t="s">
        <v>280</v>
      </c>
    </row>
    <row customFormat="1" ht="13.5" r="223" s="11" spans="2:65">
      <c r="B223" s="205"/>
      <c r="C223" s="206"/>
      <c r="D223" s="207" t="s">
        <v>146</v>
      </c>
      <c r="E223" s="208" t="s">
        <v>21</v>
      </c>
      <c r="F223" s="209" t="s">
        <v>234</v>
      </c>
      <c r="G223" s="206"/>
      <c r="H223" s="210">
        <v>119.5</v>
      </c>
      <c r="I223" s="211"/>
      <c r="J223" s="206"/>
      <c r="K223" s="206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146</v>
      </c>
      <c r="AU223" s="216" t="s">
        <v>80</v>
      </c>
      <c r="AV223" s="11" t="s">
        <v>80</v>
      </c>
      <c r="AW223" s="11" t="s">
        <v>35</v>
      </c>
      <c r="AX223" s="11" t="s">
        <v>71</v>
      </c>
      <c r="AY223" s="216" t="s">
        <v>136</v>
      </c>
    </row>
    <row customFormat="1" ht="13.5" r="224" s="12" spans="2:65">
      <c r="B224" s="217"/>
      <c r="C224" s="218"/>
      <c r="D224" s="219" t="s">
        <v>146</v>
      </c>
      <c r="E224" s="220" t="s">
        <v>21</v>
      </c>
      <c r="F224" s="221" t="s">
        <v>148</v>
      </c>
      <c r="G224" s="218"/>
      <c r="H224" s="222">
        <v>119.5</v>
      </c>
      <c r="I224" s="223"/>
      <c r="J224" s="218"/>
      <c r="K224" s="218"/>
      <c r="L224" s="224"/>
      <c r="M224" s="225"/>
      <c r="N224" s="226"/>
      <c r="O224" s="226"/>
      <c r="P224" s="226"/>
      <c r="Q224" s="226"/>
      <c r="R224" s="226"/>
      <c r="S224" s="226"/>
      <c r="T224" s="227"/>
      <c r="AT224" s="228" t="s">
        <v>146</v>
      </c>
      <c r="AU224" s="228" t="s">
        <v>80</v>
      </c>
      <c r="AV224" s="12" t="s">
        <v>144</v>
      </c>
      <c r="AW224" s="12" t="s">
        <v>35</v>
      </c>
      <c r="AX224" s="12" t="s">
        <v>76</v>
      </c>
      <c r="AY224" s="228" t="s">
        <v>136</v>
      </c>
    </row>
    <row customFormat="1" customHeight="1" ht="22.5" r="225" s="1" spans="2:65">
      <c r="B225" s="41"/>
      <c r="C225" s="193" t="s">
        <v>281</v>
      </c>
      <c r="D225" s="193" t="s">
        <v>139</v>
      </c>
      <c r="E225" s="194" t="s">
        <v>282</v>
      </c>
      <c r="F225" s="195" t="s">
        <v>283</v>
      </c>
      <c r="G225" s="196" t="s">
        <v>151</v>
      </c>
      <c r="H225" s="197">
        <v>136</v>
      </c>
      <c r="I225" s="198"/>
      <c r="J225" s="199">
        <f>ROUND(I225*H225,1)</f>
        <v>0</v>
      </c>
      <c r="K225" s="195" t="s">
        <v>143</v>
      </c>
      <c r="L225" s="61"/>
      <c r="M225" s="200" t="s">
        <v>21</v>
      </c>
      <c r="N225" s="201" t="s">
        <v>42</v>
      </c>
      <c r="O225" s="42"/>
      <c r="P225" s="202">
        <f>O225*H225</f>
        <v>0</v>
      </c>
      <c r="Q225" s="202">
        <v>4.0000000000000003E-5</v>
      </c>
      <c r="R225" s="202">
        <f>Q225*H225</f>
        <v>5.4400000000000004E-3</v>
      </c>
      <c r="S225" s="202">
        <v>0</v>
      </c>
      <c r="T225" s="203">
        <f>S225*H225</f>
        <v>0</v>
      </c>
      <c r="AR225" s="24" t="s">
        <v>144</v>
      </c>
      <c r="AT225" s="24" t="s">
        <v>139</v>
      </c>
      <c r="AU225" s="24" t="s">
        <v>80</v>
      </c>
      <c r="AY225" s="24" t="s">
        <v>136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24" t="s">
        <v>76</v>
      </c>
      <c r="BK225" s="204">
        <f>ROUND(I225*H225,1)</f>
        <v>0</v>
      </c>
      <c r="BL225" s="24" t="s">
        <v>144</v>
      </c>
      <c r="BM225" s="24" t="s">
        <v>284</v>
      </c>
    </row>
    <row customFormat="1" ht="13.5" r="226" s="11" spans="2:65">
      <c r="B226" s="205"/>
      <c r="C226" s="206"/>
      <c r="D226" s="207" t="s">
        <v>146</v>
      </c>
      <c r="E226" s="208" t="s">
        <v>21</v>
      </c>
      <c r="F226" s="209" t="s">
        <v>285</v>
      </c>
      <c r="G226" s="206"/>
      <c r="H226" s="210">
        <v>136</v>
      </c>
      <c r="I226" s="211"/>
      <c r="J226" s="206"/>
      <c r="K226" s="206"/>
      <c r="L226" s="212"/>
      <c r="M226" s="213"/>
      <c r="N226" s="214"/>
      <c r="O226" s="214"/>
      <c r="P226" s="214"/>
      <c r="Q226" s="214"/>
      <c r="R226" s="214"/>
      <c r="S226" s="214"/>
      <c r="T226" s="215"/>
      <c r="AT226" s="216" t="s">
        <v>146</v>
      </c>
      <c r="AU226" s="216" t="s">
        <v>80</v>
      </c>
      <c r="AV226" s="11" t="s">
        <v>80</v>
      </c>
      <c r="AW226" s="11" t="s">
        <v>35</v>
      </c>
      <c r="AX226" s="11" t="s">
        <v>71</v>
      </c>
      <c r="AY226" s="216" t="s">
        <v>136</v>
      </c>
    </row>
    <row customFormat="1" ht="13.5" r="227" s="12" spans="2:65">
      <c r="B227" s="217"/>
      <c r="C227" s="218"/>
      <c r="D227" s="219" t="s">
        <v>146</v>
      </c>
      <c r="E227" s="220" t="s">
        <v>21</v>
      </c>
      <c r="F227" s="221" t="s">
        <v>148</v>
      </c>
      <c r="G227" s="218"/>
      <c r="H227" s="222">
        <v>136</v>
      </c>
      <c r="I227" s="223"/>
      <c r="J227" s="218"/>
      <c r="K227" s="218"/>
      <c r="L227" s="224"/>
      <c r="M227" s="225"/>
      <c r="N227" s="226"/>
      <c r="O227" s="226"/>
      <c r="P227" s="226"/>
      <c r="Q227" s="226"/>
      <c r="R227" s="226"/>
      <c r="S227" s="226"/>
      <c r="T227" s="227"/>
      <c r="AT227" s="228" t="s">
        <v>146</v>
      </c>
      <c r="AU227" s="228" t="s">
        <v>80</v>
      </c>
      <c r="AV227" s="12" t="s">
        <v>144</v>
      </c>
      <c r="AW227" s="12" t="s">
        <v>35</v>
      </c>
      <c r="AX227" s="12" t="s">
        <v>76</v>
      </c>
      <c r="AY227" s="228" t="s">
        <v>136</v>
      </c>
    </row>
    <row customFormat="1" customHeight="1" ht="22.5" r="228" s="1" spans="2:65">
      <c r="B228" s="41"/>
      <c r="C228" s="193" t="s">
        <v>286</v>
      </c>
      <c r="D228" s="193" t="s">
        <v>139</v>
      </c>
      <c r="E228" s="194" t="s">
        <v>287</v>
      </c>
      <c r="F228" s="195" t="s">
        <v>288</v>
      </c>
      <c r="G228" s="196" t="s">
        <v>151</v>
      </c>
      <c r="H228" s="197">
        <v>26.555</v>
      </c>
      <c r="I228" s="198"/>
      <c r="J228" s="199">
        <f>ROUND(I228*H228,1)</f>
        <v>0</v>
      </c>
      <c r="K228" s="195" t="s">
        <v>143</v>
      </c>
      <c r="L228" s="61"/>
      <c r="M228" s="200" t="s">
        <v>21</v>
      </c>
      <c r="N228" s="201" t="s">
        <v>42</v>
      </c>
      <c r="O228" s="42"/>
      <c r="P228" s="202">
        <f>O228*H228</f>
        <v>0</v>
      </c>
      <c r="Q228" s="202">
        <v>0</v>
      </c>
      <c r="R228" s="202">
        <f>Q228*H228</f>
        <v>0</v>
      </c>
      <c r="S228" s="202">
        <v>0.13100000000000001</v>
      </c>
      <c r="T228" s="203">
        <f>S228*H228</f>
        <v>3.4787050000000002</v>
      </c>
      <c r="AR228" s="24" t="s">
        <v>144</v>
      </c>
      <c r="AT228" s="24" t="s">
        <v>139</v>
      </c>
      <c r="AU228" s="24" t="s">
        <v>80</v>
      </c>
      <c r="AY228" s="24" t="s">
        <v>136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24" t="s">
        <v>76</v>
      </c>
      <c r="BK228" s="204">
        <f>ROUND(I228*H228,1)</f>
        <v>0</v>
      </c>
      <c r="BL228" s="24" t="s">
        <v>144</v>
      </c>
      <c r="BM228" s="24" t="s">
        <v>289</v>
      </c>
    </row>
    <row customFormat="1" ht="13.5" r="229" s="11" spans="2:65">
      <c r="B229" s="205"/>
      <c r="C229" s="206"/>
      <c r="D229" s="207" t="s">
        <v>146</v>
      </c>
      <c r="E229" s="208" t="s">
        <v>21</v>
      </c>
      <c r="F229" s="209" t="s">
        <v>290</v>
      </c>
      <c r="G229" s="206"/>
      <c r="H229" s="210">
        <v>15.37</v>
      </c>
      <c r="I229" s="211"/>
      <c r="J229" s="206"/>
      <c r="K229" s="206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146</v>
      </c>
      <c r="AU229" s="216" t="s">
        <v>80</v>
      </c>
      <c r="AV229" s="11" t="s">
        <v>80</v>
      </c>
      <c r="AW229" s="11" t="s">
        <v>35</v>
      </c>
      <c r="AX229" s="11" t="s">
        <v>71</v>
      </c>
      <c r="AY229" s="216" t="s">
        <v>136</v>
      </c>
    </row>
    <row customFormat="1" ht="13.5" r="230" s="11" spans="2:65">
      <c r="B230" s="205"/>
      <c r="C230" s="206"/>
      <c r="D230" s="207" t="s">
        <v>146</v>
      </c>
      <c r="E230" s="208" t="s">
        <v>21</v>
      </c>
      <c r="F230" s="209" t="s">
        <v>158</v>
      </c>
      <c r="G230" s="206"/>
      <c r="H230" s="210">
        <v>-1.845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146</v>
      </c>
      <c r="AU230" s="216" t="s">
        <v>80</v>
      </c>
      <c r="AV230" s="11" t="s">
        <v>80</v>
      </c>
      <c r="AW230" s="11" t="s">
        <v>35</v>
      </c>
      <c r="AX230" s="11" t="s">
        <v>71</v>
      </c>
      <c r="AY230" s="216" t="s">
        <v>136</v>
      </c>
    </row>
    <row customFormat="1" ht="13.5" r="231" s="11" spans="2:65">
      <c r="B231" s="205"/>
      <c r="C231" s="206"/>
      <c r="D231" s="207" t="s">
        <v>146</v>
      </c>
      <c r="E231" s="208" t="s">
        <v>21</v>
      </c>
      <c r="F231" s="209" t="s">
        <v>291</v>
      </c>
      <c r="G231" s="206"/>
      <c r="H231" s="210">
        <v>15.9</v>
      </c>
      <c r="I231" s="211"/>
      <c r="J231" s="206"/>
      <c r="K231" s="206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146</v>
      </c>
      <c r="AU231" s="216" t="s">
        <v>80</v>
      </c>
      <c r="AV231" s="11" t="s">
        <v>80</v>
      </c>
      <c r="AW231" s="11" t="s">
        <v>35</v>
      </c>
      <c r="AX231" s="11" t="s">
        <v>71</v>
      </c>
      <c r="AY231" s="216" t="s">
        <v>136</v>
      </c>
    </row>
    <row customFormat="1" ht="13.5" r="232" s="11" spans="2:65">
      <c r="B232" s="205"/>
      <c r="C232" s="206"/>
      <c r="D232" s="207" t="s">
        <v>146</v>
      </c>
      <c r="E232" s="208" t="s">
        <v>21</v>
      </c>
      <c r="F232" s="209" t="s">
        <v>211</v>
      </c>
      <c r="G232" s="206"/>
      <c r="H232" s="210">
        <v>-2.87</v>
      </c>
      <c r="I232" s="211"/>
      <c r="J232" s="206"/>
      <c r="K232" s="206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146</v>
      </c>
      <c r="AU232" s="216" t="s">
        <v>80</v>
      </c>
      <c r="AV232" s="11" t="s">
        <v>80</v>
      </c>
      <c r="AW232" s="11" t="s">
        <v>35</v>
      </c>
      <c r="AX232" s="11" t="s">
        <v>71</v>
      </c>
      <c r="AY232" s="216" t="s">
        <v>136</v>
      </c>
    </row>
    <row customFormat="1" ht="13.5" r="233" s="12" spans="2:65">
      <c r="B233" s="217"/>
      <c r="C233" s="218"/>
      <c r="D233" s="219" t="s">
        <v>146</v>
      </c>
      <c r="E233" s="220" t="s">
        <v>21</v>
      </c>
      <c r="F233" s="221" t="s">
        <v>148</v>
      </c>
      <c r="G233" s="218"/>
      <c r="H233" s="222">
        <v>26.555</v>
      </c>
      <c r="I233" s="223"/>
      <c r="J233" s="218"/>
      <c r="K233" s="218"/>
      <c r="L233" s="224"/>
      <c r="M233" s="225"/>
      <c r="N233" s="226"/>
      <c r="O233" s="226"/>
      <c r="P233" s="226"/>
      <c r="Q233" s="226"/>
      <c r="R233" s="226"/>
      <c r="S233" s="226"/>
      <c r="T233" s="227"/>
      <c r="AT233" s="228" t="s">
        <v>146</v>
      </c>
      <c r="AU233" s="228" t="s">
        <v>80</v>
      </c>
      <c r="AV233" s="12" t="s">
        <v>144</v>
      </c>
      <c r="AW233" s="12" t="s">
        <v>35</v>
      </c>
      <c r="AX233" s="12" t="s">
        <v>76</v>
      </c>
      <c r="AY233" s="228" t="s">
        <v>136</v>
      </c>
    </row>
    <row customFormat="1" customHeight="1" ht="22.5" r="234" s="1" spans="2:65">
      <c r="B234" s="41"/>
      <c r="C234" s="193" t="s">
        <v>292</v>
      </c>
      <c r="D234" s="193" t="s">
        <v>139</v>
      </c>
      <c r="E234" s="194" t="s">
        <v>293</v>
      </c>
      <c r="F234" s="195" t="s">
        <v>294</v>
      </c>
      <c r="G234" s="196" t="s">
        <v>151</v>
      </c>
      <c r="H234" s="197">
        <v>8.2739999999999991</v>
      </c>
      <c r="I234" s="198"/>
      <c r="J234" s="199">
        <f>ROUND(I234*H234,1)</f>
        <v>0</v>
      </c>
      <c r="K234" s="195" t="s">
        <v>143</v>
      </c>
      <c r="L234" s="61"/>
      <c r="M234" s="200" t="s">
        <v>21</v>
      </c>
      <c r="N234" s="201" t="s">
        <v>42</v>
      </c>
      <c r="O234" s="42"/>
      <c r="P234" s="202">
        <f>O234*H234</f>
        <v>0</v>
      </c>
      <c r="Q234" s="202">
        <v>0</v>
      </c>
      <c r="R234" s="202">
        <f>Q234*H234</f>
        <v>0</v>
      </c>
      <c r="S234" s="202">
        <v>7.5999999999999998E-2</v>
      </c>
      <c r="T234" s="203">
        <f>S234*H234</f>
        <v>0.62882399999999994</v>
      </c>
      <c r="AR234" s="24" t="s">
        <v>144</v>
      </c>
      <c r="AT234" s="24" t="s">
        <v>139</v>
      </c>
      <c r="AU234" s="24" t="s">
        <v>80</v>
      </c>
      <c r="AY234" s="24" t="s">
        <v>136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24" t="s">
        <v>76</v>
      </c>
      <c r="BK234" s="204">
        <f>ROUND(I234*H234,1)</f>
        <v>0</v>
      </c>
      <c r="BL234" s="24" t="s">
        <v>144</v>
      </c>
      <c r="BM234" s="24" t="s">
        <v>295</v>
      </c>
    </row>
    <row customFormat="1" ht="13.5" r="235" s="11" spans="2:65">
      <c r="B235" s="205"/>
      <c r="C235" s="206"/>
      <c r="D235" s="207" t="s">
        <v>146</v>
      </c>
      <c r="E235" s="208" t="s">
        <v>21</v>
      </c>
      <c r="F235" s="209" t="s">
        <v>296</v>
      </c>
      <c r="G235" s="206"/>
      <c r="H235" s="210">
        <v>4.7279999999999998</v>
      </c>
      <c r="I235" s="211"/>
      <c r="J235" s="206"/>
      <c r="K235" s="206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146</v>
      </c>
      <c r="AU235" s="216" t="s">
        <v>80</v>
      </c>
      <c r="AV235" s="11" t="s">
        <v>80</v>
      </c>
      <c r="AW235" s="11" t="s">
        <v>35</v>
      </c>
      <c r="AX235" s="11" t="s">
        <v>71</v>
      </c>
      <c r="AY235" s="216" t="s">
        <v>136</v>
      </c>
    </row>
    <row customFormat="1" ht="13.5" r="236" s="11" spans="2:65">
      <c r="B236" s="205"/>
      <c r="C236" s="206"/>
      <c r="D236" s="207" t="s">
        <v>146</v>
      </c>
      <c r="E236" s="208" t="s">
        <v>21</v>
      </c>
      <c r="F236" s="209" t="s">
        <v>297</v>
      </c>
      <c r="G236" s="206"/>
      <c r="H236" s="210">
        <v>3.5459999999999998</v>
      </c>
      <c r="I236" s="211"/>
      <c r="J236" s="206"/>
      <c r="K236" s="206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146</v>
      </c>
      <c r="AU236" s="216" t="s">
        <v>80</v>
      </c>
      <c r="AV236" s="11" t="s">
        <v>80</v>
      </c>
      <c r="AW236" s="11" t="s">
        <v>35</v>
      </c>
      <c r="AX236" s="11" t="s">
        <v>71</v>
      </c>
      <c r="AY236" s="216" t="s">
        <v>136</v>
      </c>
    </row>
    <row customFormat="1" ht="13.5" r="237" s="12" spans="2:65">
      <c r="B237" s="217"/>
      <c r="C237" s="218"/>
      <c r="D237" s="219" t="s">
        <v>146</v>
      </c>
      <c r="E237" s="220" t="s">
        <v>21</v>
      </c>
      <c r="F237" s="221" t="s">
        <v>148</v>
      </c>
      <c r="G237" s="218"/>
      <c r="H237" s="222">
        <v>8.2739999999999991</v>
      </c>
      <c r="I237" s="223"/>
      <c r="J237" s="218"/>
      <c r="K237" s="218"/>
      <c r="L237" s="224"/>
      <c r="M237" s="225"/>
      <c r="N237" s="226"/>
      <c r="O237" s="226"/>
      <c r="P237" s="226"/>
      <c r="Q237" s="226"/>
      <c r="R237" s="226"/>
      <c r="S237" s="226"/>
      <c r="T237" s="227"/>
      <c r="AT237" s="228" t="s">
        <v>146</v>
      </c>
      <c r="AU237" s="228" t="s">
        <v>80</v>
      </c>
      <c r="AV237" s="12" t="s">
        <v>144</v>
      </c>
      <c r="AW237" s="12" t="s">
        <v>35</v>
      </c>
      <c r="AX237" s="12" t="s">
        <v>76</v>
      </c>
      <c r="AY237" s="228" t="s">
        <v>136</v>
      </c>
    </row>
    <row customFormat="1" customHeight="1" ht="22.5" r="238" s="1" spans="2:65">
      <c r="B238" s="41"/>
      <c r="C238" s="193" t="s">
        <v>298</v>
      </c>
      <c r="D238" s="193" t="s">
        <v>139</v>
      </c>
      <c r="E238" s="194" t="s">
        <v>299</v>
      </c>
      <c r="F238" s="195" t="s">
        <v>300</v>
      </c>
      <c r="G238" s="196" t="s">
        <v>151</v>
      </c>
      <c r="H238" s="197">
        <v>1.845</v>
      </c>
      <c r="I238" s="198"/>
      <c r="J238" s="199">
        <f>ROUND(I238*H238,1)</f>
        <v>0</v>
      </c>
      <c r="K238" s="195" t="s">
        <v>143</v>
      </c>
      <c r="L238" s="61"/>
      <c r="M238" s="200" t="s">
        <v>21</v>
      </c>
      <c r="N238" s="201" t="s">
        <v>42</v>
      </c>
      <c r="O238" s="42"/>
      <c r="P238" s="202">
        <f>O238*H238</f>
        <v>0</v>
      </c>
      <c r="Q238" s="202">
        <v>0</v>
      </c>
      <c r="R238" s="202">
        <f>Q238*H238</f>
        <v>0</v>
      </c>
      <c r="S238" s="202">
        <v>0.18</v>
      </c>
      <c r="T238" s="203">
        <f>S238*H238</f>
        <v>0.33210000000000001</v>
      </c>
      <c r="AR238" s="24" t="s">
        <v>144</v>
      </c>
      <c r="AT238" s="24" t="s">
        <v>139</v>
      </c>
      <c r="AU238" s="24" t="s">
        <v>80</v>
      </c>
      <c r="AY238" s="24" t="s">
        <v>136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24" t="s">
        <v>76</v>
      </c>
      <c r="BK238" s="204">
        <f>ROUND(I238*H238,1)</f>
        <v>0</v>
      </c>
      <c r="BL238" s="24" t="s">
        <v>144</v>
      </c>
      <c r="BM238" s="24" t="s">
        <v>301</v>
      </c>
    </row>
    <row customFormat="1" ht="13.5" r="239" s="11" spans="2:65">
      <c r="B239" s="205"/>
      <c r="C239" s="206"/>
      <c r="D239" s="207" t="s">
        <v>146</v>
      </c>
      <c r="E239" s="208" t="s">
        <v>21</v>
      </c>
      <c r="F239" s="209" t="s">
        <v>302</v>
      </c>
      <c r="G239" s="206"/>
      <c r="H239" s="210">
        <v>1.845</v>
      </c>
      <c r="I239" s="211"/>
      <c r="J239" s="206"/>
      <c r="K239" s="206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146</v>
      </c>
      <c r="AU239" s="216" t="s">
        <v>80</v>
      </c>
      <c r="AV239" s="11" t="s">
        <v>80</v>
      </c>
      <c r="AW239" s="11" t="s">
        <v>35</v>
      </c>
      <c r="AX239" s="11" t="s">
        <v>71</v>
      </c>
      <c r="AY239" s="216" t="s">
        <v>136</v>
      </c>
    </row>
    <row customFormat="1" ht="13.5" r="240" s="12" spans="2:65">
      <c r="B240" s="217"/>
      <c r="C240" s="218"/>
      <c r="D240" s="219" t="s">
        <v>146</v>
      </c>
      <c r="E240" s="220" t="s">
        <v>21</v>
      </c>
      <c r="F240" s="221" t="s">
        <v>148</v>
      </c>
      <c r="G240" s="218"/>
      <c r="H240" s="222">
        <v>1.845</v>
      </c>
      <c r="I240" s="223"/>
      <c r="J240" s="218"/>
      <c r="K240" s="218"/>
      <c r="L240" s="224"/>
      <c r="M240" s="225"/>
      <c r="N240" s="226"/>
      <c r="O240" s="226"/>
      <c r="P240" s="226"/>
      <c r="Q240" s="226"/>
      <c r="R240" s="226"/>
      <c r="S240" s="226"/>
      <c r="T240" s="227"/>
      <c r="AT240" s="228" t="s">
        <v>146</v>
      </c>
      <c r="AU240" s="228" t="s">
        <v>80</v>
      </c>
      <c r="AV240" s="12" t="s">
        <v>144</v>
      </c>
      <c r="AW240" s="12" t="s">
        <v>35</v>
      </c>
      <c r="AX240" s="12" t="s">
        <v>76</v>
      </c>
      <c r="AY240" s="228" t="s">
        <v>136</v>
      </c>
    </row>
    <row customFormat="1" customHeight="1" ht="22.5" r="241" s="1" spans="2:65">
      <c r="B241" s="41"/>
      <c r="C241" s="193" t="s">
        <v>303</v>
      </c>
      <c r="D241" s="193" t="s">
        <v>139</v>
      </c>
      <c r="E241" s="194" t="s">
        <v>304</v>
      </c>
      <c r="F241" s="195" t="s">
        <v>305</v>
      </c>
      <c r="G241" s="196" t="s">
        <v>306</v>
      </c>
      <c r="H241" s="197">
        <v>4</v>
      </c>
      <c r="I241" s="198"/>
      <c r="J241" s="199">
        <f>ROUND(I241*H241,1)</f>
        <v>0</v>
      </c>
      <c r="K241" s="195" t="s">
        <v>21</v>
      </c>
      <c r="L241" s="61"/>
      <c r="M241" s="200" t="s">
        <v>21</v>
      </c>
      <c r="N241" s="201" t="s">
        <v>42</v>
      </c>
      <c r="O241" s="42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AR241" s="24" t="s">
        <v>144</v>
      </c>
      <c r="AT241" s="24" t="s">
        <v>139</v>
      </c>
      <c r="AU241" s="24" t="s">
        <v>80</v>
      </c>
      <c r="AY241" s="24" t="s">
        <v>136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24" t="s">
        <v>76</v>
      </c>
      <c r="BK241" s="204">
        <f>ROUND(I241*H241,1)</f>
        <v>0</v>
      </c>
      <c r="BL241" s="24" t="s">
        <v>144</v>
      </c>
      <c r="BM241" s="24" t="s">
        <v>307</v>
      </c>
    </row>
    <row customFormat="1" ht="13.5" r="242" s="11" spans="2:65">
      <c r="B242" s="205"/>
      <c r="C242" s="206"/>
      <c r="D242" s="207" t="s">
        <v>146</v>
      </c>
      <c r="E242" s="208" t="s">
        <v>21</v>
      </c>
      <c r="F242" s="209" t="s">
        <v>308</v>
      </c>
      <c r="G242" s="206"/>
      <c r="H242" s="210">
        <v>4</v>
      </c>
      <c r="I242" s="211"/>
      <c r="J242" s="206"/>
      <c r="K242" s="206"/>
      <c r="L242" s="212"/>
      <c r="M242" s="213"/>
      <c r="N242" s="214"/>
      <c r="O242" s="214"/>
      <c r="P242" s="214"/>
      <c r="Q242" s="214"/>
      <c r="R242" s="214"/>
      <c r="S242" s="214"/>
      <c r="T242" s="215"/>
      <c r="AT242" s="216" t="s">
        <v>146</v>
      </c>
      <c r="AU242" s="216" t="s">
        <v>80</v>
      </c>
      <c r="AV242" s="11" t="s">
        <v>80</v>
      </c>
      <c r="AW242" s="11" t="s">
        <v>35</v>
      </c>
      <c r="AX242" s="11" t="s">
        <v>71</v>
      </c>
      <c r="AY242" s="216" t="s">
        <v>136</v>
      </c>
    </row>
    <row customFormat="1" ht="13.5" r="243" s="12" spans="2:65">
      <c r="B243" s="217"/>
      <c r="C243" s="218"/>
      <c r="D243" s="219" t="s">
        <v>146</v>
      </c>
      <c r="E243" s="220" t="s">
        <v>21</v>
      </c>
      <c r="F243" s="221" t="s">
        <v>148</v>
      </c>
      <c r="G243" s="218"/>
      <c r="H243" s="222">
        <v>4</v>
      </c>
      <c r="I243" s="223"/>
      <c r="J243" s="218"/>
      <c r="K243" s="218"/>
      <c r="L243" s="224"/>
      <c r="M243" s="225"/>
      <c r="N243" s="226"/>
      <c r="O243" s="226"/>
      <c r="P243" s="226"/>
      <c r="Q243" s="226"/>
      <c r="R243" s="226"/>
      <c r="S243" s="226"/>
      <c r="T243" s="227"/>
      <c r="AT243" s="228" t="s">
        <v>146</v>
      </c>
      <c r="AU243" s="228" t="s">
        <v>80</v>
      </c>
      <c r="AV243" s="12" t="s">
        <v>144</v>
      </c>
      <c r="AW243" s="12" t="s">
        <v>35</v>
      </c>
      <c r="AX243" s="12" t="s">
        <v>76</v>
      </c>
      <c r="AY243" s="228" t="s">
        <v>136</v>
      </c>
    </row>
    <row customFormat="1" customHeight="1" ht="22.5" r="244" s="1" spans="2:65">
      <c r="B244" s="41"/>
      <c r="C244" s="193" t="s">
        <v>309</v>
      </c>
      <c r="D244" s="193" t="s">
        <v>139</v>
      </c>
      <c r="E244" s="194" t="s">
        <v>310</v>
      </c>
      <c r="F244" s="195" t="s">
        <v>311</v>
      </c>
      <c r="G244" s="196" t="s">
        <v>162</v>
      </c>
      <c r="H244" s="197">
        <v>13.92</v>
      </c>
      <c r="I244" s="198"/>
      <c r="J244" s="199">
        <f>ROUND(I244*H244,1)</f>
        <v>0</v>
      </c>
      <c r="K244" s="195" t="s">
        <v>143</v>
      </c>
      <c r="L244" s="61"/>
      <c r="M244" s="200" t="s">
        <v>21</v>
      </c>
      <c r="N244" s="201" t="s">
        <v>42</v>
      </c>
      <c r="O244" s="42"/>
      <c r="P244" s="202">
        <f>O244*H244</f>
        <v>0</v>
      </c>
      <c r="Q244" s="202">
        <v>3.0000000000000001E-5</v>
      </c>
      <c r="R244" s="202">
        <f>Q244*H244</f>
        <v>4.1760000000000001E-4</v>
      </c>
      <c r="S244" s="202">
        <v>0</v>
      </c>
      <c r="T244" s="203">
        <f>S244*H244</f>
        <v>0</v>
      </c>
      <c r="AR244" s="24" t="s">
        <v>144</v>
      </c>
      <c r="AT244" s="24" t="s">
        <v>139</v>
      </c>
      <c r="AU244" s="24" t="s">
        <v>80</v>
      </c>
      <c r="AY244" s="24" t="s">
        <v>136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24" t="s">
        <v>76</v>
      </c>
      <c r="BK244" s="204">
        <f>ROUND(I244*H244,1)</f>
        <v>0</v>
      </c>
      <c r="BL244" s="24" t="s">
        <v>144</v>
      </c>
      <c r="BM244" s="24" t="s">
        <v>312</v>
      </c>
    </row>
    <row customFormat="1" ht="27" r="245" s="13" spans="2:65">
      <c r="B245" s="232"/>
      <c r="C245" s="233"/>
      <c r="D245" s="207" t="s">
        <v>146</v>
      </c>
      <c r="E245" s="234" t="s">
        <v>21</v>
      </c>
      <c r="F245" s="235" t="s">
        <v>313</v>
      </c>
      <c r="G245" s="233"/>
      <c r="H245" s="236" t="s">
        <v>21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AT245" s="242" t="s">
        <v>146</v>
      </c>
      <c r="AU245" s="242" t="s">
        <v>80</v>
      </c>
      <c r="AV245" s="13" t="s">
        <v>76</v>
      </c>
      <c r="AW245" s="13" t="s">
        <v>35</v>
      </c>
      <c r="AX245" s="13" t="s">
        <v>71</v>
      </c>
      <c r="AY245" s="242" t="s">
        <v>136</v>
      </c>
    </row>
    <row customFormat="1" ht="13.5" r="246" s="11" spans="2:65">
      <c r="B246" s="205"/>
      <c r="C246" s="206"/>
      <c r="D246" s="207" t="s">
        <v>146</v>
      </c>
      <c r="E246" s="208" t="s">
        <v>21</v>
      </c>
      <c r="F246" s="209" t="s">
        <v>314</v>
      </c>
      <c r="G246" s="206"/>
      <c r="H246" s="210">
        <v>10.8</v>
      </c>
      <c r="I246" s="211"/>
      <c r="J246" s="206"/>
      <c r="K246" s="206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146</v>
      </c>
      <c r="AU246" s="216" t="s">
        <v>80</v>
      </c>
      <c r="AV246" s="11" t="s">
        <v>80</v>
      </c>
      <c r="AW246" s="11" t="s">
        <v>35</v>
      </c>
      <c r="AX246" s="11" t="s">
        <v>71</v>
      </c>
      <c r="AY246" s="216" t="s">
        <v>136</v>
      </c>
    </row>
    <row customFormat="1" ht="13.5" r="247" s="11" spans="2:65">
      <c r="B247" s="205"/>
      <c r="C247" s="206"/>
      <c r="D247" s="207" t="s">
        <v>146</v>
      </c>
      <c r="E247" s="208" t="s">
        <v>21</v>
      </c>
      <c r="F247" s="209" t="s">
        <v>315</v>
      </c>
      <c r="G247" s="206"/>
      <c r="H247" s="210">
        <v>3.12</v>
      </c>
      <c r="I247" s="211"/>
      <c r="J247" s="206"/>
      <c r="K247" s="206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146</v>
      </c>
      <c r="AU247" s="216" t="s">
        <v>80</v>
      </c>
      <c r="AV247" s="11" t="s">
        <v>80</v>
      </c>
      <c r="AW247" s="11" t="s">
        <v>35</v>
      </c>
      <c r="AX247" s="11" t="s">
        <v>71</v>
      </c>
      <c r="AY247" s="216" t="s">
        <v>136</v>
      </c>
    </row>
    <row customFormat="1" ht="13.5" r="248" s="12" spans="2:65">
      <c r="B248" s="217"/>
      <c r="C248" s="218"/>
      <c r="D248" s="219" t="s">
        <v>146</v>
      </c>
      <c r="E248" s="220" t="s">
        <v>21</v>
      </c>
      <c r="F248" s="221" t="s">
        <v>148</v>
      </c>
      <c r="G248" s="218"/>
      <c r="H248" s="222">
        <v>13.92</v>
      </c>
      <c r="I248" s="223"/>
      <c r="J248" s="218"/>
      <c r="K248" s="218"/>
      <c r="L248" s="224"/>
      <c r="M248" s="225"/>
      <c r="N248" s="226"/>
      <c r="O248" s="226"/>
      <c r="P248" s="226"/>
      <c r="Q248" s="226"/>
      <c r="R248" s="226"/>
      <c r="S248" s="226"/>
      <c r="T248" s="227"/>
      <c r="AT248" s="228" t="s">
        <v>146</v>
      </c>
      <c r="AU248" s="228" t="s">
        <v>80</v>
      </c>
      <c r="AV248" s="12" t="s">
        <v>144</v>
      </c>
      <c r="AW248" s="12" t="s">
        <v>35</v>
      </c>
      <c r="AX248" s="12" t="s">
        <v>76</v>
      </c>
      <c r="AY248" s="228" t="s">
        <v>136</v>
      </c>
    </row>
    <row customFormat="1" customHeight="1" ht="22.5" r="249" s="1" spans="2:65">
      <c r="B249" s="41"/>
      <c r="C249" s="193" t="s">
        <v>316</v>
      </c>
      <c r="D249" s="193" t="s">
        <v>139</v>
      </c>
      <c r="E249" s="194" t="s">
        <v>317</v>
      </c>
      <c r="F249" s="195" t="s">
        <v>318</v>
      </c>
      <c r="G249" s="196" t="s">
        <v>151</v>
      </c>
      <c r="H249" s="197">
        <v>280.69099999999997</v>
      </c>
      <c r="I249" s="198"/>
      <c r="J249" s="199">
        <f>ROUND(I249*H249,1)</f>
        <v>0</v>
      </c>
      <c r="K249" s="195" t="s">
        <v>143</v>
      </c>
      <c r="L249" s="61"/>
      <c r="M249" s="200" t="s">
        <v>21</v>
      </c>
      <c r="N249" s="201" t="s">
        <v>42</v>
      </c>
      <c r="O249" s="42"/>
      <c r="P249" s="202">
        <f>O249*H249</f>
        <v>0</v>
      </c>
      <c r="Q249" s="202">
        <v>0</v>
      </c>
      <c r="R249" s="202">
        <f>Q249*H249</f>
        <v>0</v>
      </c>
      <c r="S249" s="202">
        <v>4.0000000000000001E-3</v>
      </c>
      <c r="T249" s="203">
        <f>S249*H249</f>
        <v>1.1227639999999999</v>
      </c>
      <c r="AR249" s="24" t="s">
        <v>144</v>
      </c>
      <c r="AT249" s="24" t="s">
        <v>139</v>
      </c>
      <c r="AU249" s="24" t="s">
        <v>80</v>
      </c>
      <c r="AY249" s="24" t="s">
        <v>136</v>
      </c>
      <c r="BE249" s="204">
        <f>IF(N249="základní",J249,0)</f>
        <v>0</v>
      </c>
      <c r="BF249" s="204">
        <f>IF(N249="snížená",J249,0)</f>
        <v>0</v>
      </c>
      <c r="BG249" s="204">
        <f>IF(N249="zákl. přenesená",J249,0)</f>
        <v>0</v>
      </c>
      <c r="BH249" s="204">
        <f>IF(N249="sníž. přenesená",J249,0)</f>
        <v>0</v>
      </c>
      <c r="BI249" s="204">
        <f>IF(N249="nulová",J249,0)</f>
        <v>0</v>
      </c>
      <c r="BJ249" s="24" t="s">
        <v>76</v>
      </c>
      <c r="BK249" s="204">
        <f>ROUND(I249*H249,1)</f>
        <v>0</v>
      </c>
      <c r="BL249" s="24" t="s">
        <v>144</v>
      </c>
      <c r="BM249" s="24" t="s">
        <v>319</v>
      </c>
    </row>
    <row customFormat="1" ht="13.5" r="250" s="11" spans="2:65">
      <c r="B250" s="205"/>
      <c r="C250" s="206"/>
      <c r="D250" s="207" t="s">
        <v>146</v>
      </c>
      <c r="E250" s="208" t="s">
        <v>21</v>
      </c>
      <c r="F250" s="209" t="s">
        <v>201</v>
      </c>
      <c r="G250" s="206"/>
      <c r="H250" s="210">
        <v>125.86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146</v>
      </c>
      <c r="AU250" s="216" t="s">
        <v>80</v>
      </c>
      <c r="AV250" s="11" t="s">
        <v>80</v>
      </c>
      <c r="AW250" s="11" t="s">
        <v>35</v>
      </c>
      <c r="AX250" s="11" t="s">
        <v>71</v>
      </c>
      <c r="AY250" s="216" t="s">
        <v>136</v>
      </c>
    </row>
    <row customFormat="1" ht="27" r="251" s="11" spans="2:65">
      <c r="B251" s="205"/>
      <c r="C251" s="206"/>
      <c r="D251" s="207" t="s">
        <v>146</v>
      </c>
      <c r="E251" s="208" t="s">
        <v>21</v>
      </c>
      <c r="F251" s="209" t="s">
        <v>202</v>
      </c>
      <c r="G251" s="206"/>
      <c r="H251" s="210">
        <v>129.71799999999999</v>
      </c>
      <c r="I251" s="211"/>
      <c r="J251" s="206"/>
      <c r="K251" s="206"/>
      <c r="L251" s="212"/>
      <c r="M251" s="213"/>
      <c r="N251" s="214"/>
      <c r="O251" s="214"/>
      <c r="P251" s="214"/>
      <c r="Q251" s="214"/>
      <c r="R251" s="214"/>
      <c r="S251" s="214"/>
      <c r="T251" s="215"/>
      <c r="AT251" s="216" t="s">
        <v>146</v>
      </c>
      <c r="AU251" s="216" t="s">
        <v>80</v>
      </c>
      <c r="AV251" s="11" t="s">
        <v>80</v>
      </c>
      <c r="AW251" s="11" t="s">
        <v>35</v>
      </c>
      <c r="AX251" s="11" t="s">
        <v>71</v>
      </c>
      <c r="AY251" s="216" t="s">
        <v>136</v>
      </c>
    </row>
    <row customFormat="1" ht="13.5" r="252" s="11" spans="2:65">
      <c r="B252" s="205"/>
      <c r="C252" s="206"/>
      <c r="D252" s="207" t="s">
        <v>146</v>
      </c>
      <c r="E252" s="208" t="s">
        <v>21</v>
      </c>
      <c r="F252" s="209" t="s">
        <v>203</v>
      </c>
      <c r="G252" s="206"/>
      <c r="H252" s="210">
        <v>59.463000000000001</v>
      </c>
      <c r="I252" s="211"/>
      <c r="J252" s="206"/>
      <c r="K252" s="206"/>
      <c r="L252" s="212"/>
      <c r="M252" s="213"/>
      <c r="N252" s="214"/>
      <c r="O252" s="214"/>
      <c r="P252" s="214"/>
      <c r="Q252" s="214"/>
      <c r="R252" s="214"/>
      <c r="S252" s="214"/>
      <c r="T252" s="215"/>
      <c r="AT252" s="216" t="s">
        <v>146</v>
      </c>
      <c r="AU252" s="216" t="s">
        <v>80</v>
      </c>
      <c r="AV252" s="11" t="s">
        <v>80</v>
      </c>
      <c r="AW252" s="11" t="s">
        <v>35</v>
      </c>
      <c r="AX252" s="11" t="s">
        <v>71</v>
      </c>
      <c r="AY252" s="216" t="s">
        <v>136</v>
      </c>
    </row>
    <row customFormat="1" ht="13.5" r="253" s="14" spans="2:65">
      <c r="B253" s="243"/>
      <c r="C253" s="244"/>
      <c r="D253" s="207" t="s">
        <v>146</v>
      </c>
      <c r="E253" s="245" t="s">
        <v>21</v>
      </c>
      <c r="F253" s="246" t="s">
        <v>187</v>
      </c>
      <c r="G253" s="244"/>
      <c r="H253" s="247">
        <v>315.041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AT253" s="253" t="s">
        <v>146</v>
      </c>
      <c r="AU253" s="253" t="s">
        <v>80</v>
      </c>
      <c r="AV253" s="14" t="s">
        <v>137</v>
      </c>
      <c r="AW253" s="14" t="s">
        <v>35</v>
      </c>
      <c r="AX253" s="14" t="s">
        <v>71</v>
      </c>
      <c r="AY253" s="253" t="s">
        <v>136</v>
      </c>
    </row>
    <row customFormat="1" ht="13.5" r="254" s="13" spans="2:65">
      <c r="B254" s="232"/>
      <c r="C254" s="233"/>
      <c r="D254" s="207" t="s">
        <v>146</v>
      </c>
      <c r="E254" s="234" t="s">
        <v>21</v>
      </c>
      <c r="F254" s="235" t="s">
        <v>204</v>
      </c>
      <c r="G254" s="233"/>
      <c r="H254" s="236" t="s">
        <v>21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146</v>
      </c>
      <c r="AU254" s="242" t="s">
        <v>80</v>
      </c>
      <c r="AV254" s="13" t="s">
        <v>76</v>
      </c>
      <c r="AW254" s="13" t="s">
        <v>35</v>
      </c>
      <c r="AX254" s="13" t="s">
        <v>71</v>
      </c>
      <c r="AY254" s="242" t="s">
        <v>136</v>
      </c>
    </row>
    <row customFormat="1" ht="13.5" r="255" s="11" spans="2:65">
      <c r="B255" s="205"/>
      <c r="C255" s="206"/>
      <c r="D255" s="207" t="s">
        <v>146</v>
      </c>
      <c r="E255" s="208" t="s">
        <v>21</v>
      </c>
      <c r="F255" s="209" t="s">
        <v>205</v>
      </c>
      <c r="G255" s="206"/>
      <c r="H255" s="210">
        <v>-2.38</v>
      </c>
      <c r="I255" s="211"/>
      <c r="J255" s="206"/>
      <c r="K255" s="206"/>
      <c r="L255" s="212"/>
      <c r="M255" s="213"/>
      <c r="N255" s="214"/>
      <c r="O255" s="214"/>
      <c r="P255" s="214"/>
      <c r="Q255" s="214"/>
      <c r="R255" s="214"/>
      <c r="S255" s="214"/>
      <c r="T255" s="215"/>
      <c r="AT255" s="216" t="s">
        <v>146</v>
      </c>
      <c r="AU255" s="216" t="s">
        <v>80</v>
      </c>
      <c r="AV255" s="11" t="s">
        <v>80</v>
      </c>
      <c r="AW255" s="11" t="s">
        <v>35</v>
      </c>
      <c r="AX255" s="11" t="s">
        <v>71</v>
      </c>
      <c r="AY255" s="216" t="s">
        <v>136</v>
      </c>
    </row>
    <row customFormat="1" ht="13.5" r="256" s="11" spans="2:65">
      <c r="B256" s="205"/>
      <c r="C256" s="206"/>
      <c r="D256" s="207" t="s">
        <v>146</v>
      </c>
      <c r="E256" s="208" t="s">
        <v>21</v>
      </c>
      <c r="F256" s="209" t="s">
        <v>206</v>
      </c>
      <c r="G256" s="206"/>
      <c r="H256" s="210">
        <v>-6.16</v>
      </c>
      <c r="I256" s="211"/>
      <c r="J256" s="206"/>
      <c r="K256" s="206"/>
      <c r="L256" s="212"/>
      <c r="M256" s="213"/>
      <c r="N256" s="214"/>
      <c r="O256" s="214"/>
      <c r="P256" s="214"/>
      <c r="Q256" s="214"/>
      <c r="R256" s="214"/>
      <c r="S256" s="214"/>
      <c r="T256" s="215"/>
      <c r="AT256" s="216" t="s">
        <v>146</v>
      </c>
      <c r="AU256" s="216" t="s">
        <v>80</v>
      </c>
      <c r="AV256" s="11" t="s">
        <v>80</v>
      </c>
      <c r="AW256" s="11" t="s">
        <v>35</v>
      </c>
      <c r="AX256" s="11" t="s">
        <v>71</v>
      </c>
      <c r="AY256" s="216" t="s">
        <v>136</v>
      </c>
    </row>
    <row customFormat="1" ht="13.5" r="257" s="11" spans="2:51">
      <c r="B257" s="205"/>
      <c r="C257" s="206"/>
      <c r="D257" s="207" t="s">
        <v>146</v>
      </c>
      <c r="E257" s="208" t="s">
        <v>21</v>
      </c>
      <c r="F257" s="209" t="s">
        <v>207</v>
      </c>
      <c r="G257" s="206"/>
      <c r="H257" s="210">
        <v>-2.82</v>
      </c>
      <c r="I257" s="211"/>
      <c r="J257" s="206"/>
      <c r="K257" s="206"/>
      <c r="L257" s="212"/>
      <c r="M257" s="213"/>
      <c r="N257" s="214"/>
      <c r="O257" s="214"/>
      <c r="P257" s="214"/>
      <c r="Q257" s="214"/>
      <c r="R257" s="214"/>
      <c r="S257" s="214"/>
      <c r="T257" s="215"/>
      <c r="AT257" s="216" t="s">
        <v>146</v>
      </c>
      <c r="AU257" s="216" t="s">
        <v>80</v>
      </c>
      <c r="AV257" s="11" t="s">
        <v>80</v>
      </c>
      <c r="AW257" s="11" t="s">
        <v>35</v>
      </c>
      <c r="AX257" s="11" t="s">
        <v>71</v>
      </c>
      <c r="AY257" s="216" t="s">
        <v>136</v>
      </c>
    </row>
    <row customFormat="1" ht="13.5" r="258" s="11" spans="2:51">
      <c r="B258" s="205"/>
      <c r="C258" s="206"/>
      <c r="D258" s="207" t="s">
        <v>146</v>
      </c>
      <c r="E258" s="208" t="s">
        <v>21</v>
      </c>
      <c r="F258" s="209" t="s">
        <v>208</v>
      </c>
      <c r="G258" s="206"/>
      <c r="H258" s="210">
        <v>-0.54</v>
      </c>
      <c r="I258" s="211"/>
      <c r="J258" s="206"/>
      <c r="K258" s="206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146</v>
      </c>
      <c r="AU258" s="216" t="s">
        <v>80</v>
      </c>
      <c r="AV258" s="11" t="s">
        <v>80</v>
      </c>
      <c r="AW258" s="11" t="s">
        <v>35</v>
      </c>
      <c r="AX258" s="11" t="s">
        <v>71</v>
      </c>
      <c r="AY258" s="216" t="s">
        <v>136</v>
      </c>
    </row>
    <row customFormat="1" ht="13.5" r="259" s="11" spans="2:51">
      <c r="B259" s="205"/>
      <c r="C259" s="206"/>
      <c r="D259" s="207" t="s">
        <v>146</v>
      </c>
      <c r="E259" s="208" t="s">
        <v>21</v>
      </c>
      <c r="F259" s="209" t="s">
        <v>209</v>
      </c>
      <c r="G259" s="206"/>
      <c r="H259" s="210">
        <v>-3.3</v>
      </c>
      <c r="I259" s="211"/>
      <c r="J259" s="206"/>
      <c r="K259" s="206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146</v>
      </c>
      <c r="AU259" s="216" t="s">
        <v>80</v>
      </c>
      <c r="AV259" s="11" t="s">
        <v>80</v>
      </c>
      <c r="AW259" s="11" t="s">
        <v>35</v>
      </c>
      <c r="AX259" s="11" t="s">
        <v>71</v>
      </c>
      <c r="AY259" s="216" t="s">
        <v>136</v>
      </c>
    </row>
    <row customFormat="1" ht="13.5" r="260" s="14" spans="2:51">
      <c r="B260" s="243"/>
      <c r="C260" s="244"/>
      <c r="D260" s="207" t="s">
        <v>146</v>
      </c>
      <c r="E260" s="245" t="s">
        <v>21</v>
      </c>
      <c r="F260" s="246" t="s">
        <v>187</v>
      </c>
      <c r="G260" s="244"/>
      <c r="H260" s="247">
        <v>-15.2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AT260" s="253" t="s">
        <v>146</v>
      </c>
      <c r="AU260" s="253" t="s">
        <v>80</v>
      </c>
      <c r="AV260" s="14" t="s">
        <v>137</v>
      </c>
      <c r="AW260" s="14" t="s">
        <v>35</v>
      </c>
      <c r="AX260" s="14" t="s">
        <v>71</v>
      </c>
      <c r="AY260" s="253" t="s">
        <v>136</v>
      </c>
    </row>
    <row customFormat="1" ht="13.5" r="261" s="13" spans="2:51">
      <c r="B261" s="232"/>
      <c r="C261" s="233"/>
      <c r="D261" s="207" t="s">
        <v>146</v>
      </c>
      <c r="E261" s="234" t="s">
        <v>21</v>
      </c>
      <c r="F261" s="235" t="s">
        <v>210</v>
      </c>
      <c r="G261" s="233"/>
      <c r="H261" s="236" t="s">
        <v>21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AT261" s="242" t="s">
        <v>146</v>
      </c>
      <c r="AU261" s="242" t="s">
        <v>80</v>
      </c>
      <c r="AV261" s="13" t="s">
        <v>76</v>
      </c>
      <c r="AW261" s="13" t="s">
        <v>35</v>
      </c>
      <c r="AX261" s="13" t="s">
        <v>71</v>
      </c>
      <c r="AY261" s="242" t="s">
        <v>136</v>
      </c>
    </row>
    <row customFormat="1" ht="13.5" r="262" s="11" spans="2:51">
      <c r="B262" s="205"/>
      <c r="C262" s="206"/>
      <c r="D262" s="207" t="s">
        <v>146</v>
      </c>
      <c r="E262" s="208" t="s">
        <v>21</v>
      </c>
      <c r="F262" s="209" t="s">
        <v>211</v>
      </c>
      <c r="G262" s="206"/>
      <c r="H262" s="210">
        <v>-2.87</v>
      </c>
      <c r="I262" s="211"/>
      <c r="J262" s="206"/>
      <c r="K262" s="206"/>
      <c r="L262" s="212"/>
      <c r="M262" s="213"/>
      <c r="N262" s="214"/>
      <c r="O262" s="214"/>
      <c r="P262" s="214"/>
      <c r="Q262" s="214"/>
      <c r="R262" s="214"/>
      <c r="S262" s="214"/>
      <c r="T262" s="215"/>
      <c r="AT262" s="216" t="s">
        <v>146</v>
      </c>
      <c r="AU262" s="216" t="s">
        <v>80</v>
      </c>
      <c r="AV262" s="11" t="s">
        <v>80</v>
      </c>
      <c r="AW262" s="11" t="s">
        <v>35</v>
      </c>
      <c r="AX262" s="11" t="s">
        <v>71</v>
      </c>
      <c r="AY262" s="216" t="s">
        <v>136</v>
      </c>
    </row>
    <row customFormat="1" ht="13.5" r="263" s="11" spans="2:51">
      <c r="B263" s="205"/>
      <c r="C263" s="206"/>
      <c r="D263" s="207" t="s">
        <v>146</v>
      </c>
      <c r="E263" s="208" t="s">
        <v>21</v>
      </c>
      <c r="F263" s="209" t="s">
        <v>212</v>
      </c>
      <c r="G263" s="206"/>
      <c r="H263" s="210">
        <v>-3.28</v>
      </c>
      <c r="I263" s="211"/>
      <c r="J263" s="206"/>
      <c r="K263" s="206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146</v>
      </c>
      <c r="AU263" s="216" t="s">
        <v>80</v>
      </c>
      <c r="AV263" s="11" t="s">
        <v>80</v>
      </c>
      <c r="AW263" s="11" t="s">
        <v>35</v>
      </c>
      <c r="AX263" s="11" t="s">
        <v>71</v>
      </c>
      <c r="AY263" s="216" t="s">
        <v>136</v>
      </c>
    </row>
    <row customFormat="1" ht="13.5" r="264" s="11" spans="2:51">
      <c r="B264" s="205"/>
      <c r="C264" s="206"/>
      <c r="D264" s="207" t="s">
        <v>146</v>
      </c>
      <c r="E264" s="208" t="s">
        <v>21</v>
      </c>
      <c r="F264" s="209" t="s">
        <v>213</v>
      </c>
      <c r="G264" s="206"/>
      <c r="H264" s="210">
        <v>-20.295000000000002</v>
      </c>
      <c r="I264" s="211"/>
      <c r="J264" s="206"/>
      <c r="K264" s="206"/>
      <c r="L264" s="212"/>
      <c r="M264" s="213"/>
      <c r="N264" s="214"/>
      <c r="O264" s="214"/>
      <c r="P264" s="214"/>
      <c r="Q264" s="214"/>
      <c r="R264" s="214"/>
      <c r="S264" s="214"/>
      <c r="T264" s="215"/>
      <c r="AT264" s="216" t="s">
        <v>146</v>
      </c>
      <c r="AU264" s="216" t="s">
        <v>80</v>
      </c>
      <c r="AV264" s="11" t="s">
        <v>80</v>
      </c>
      <c r="AW264" s="11" t="s">
        <v>35</v>
      </c>
      <c r="AX264" s="11" t="s">
        <v>71</v>
      </c>
      <c r="AY264" s="216" t="s">
        <v>136</v>
      </c>
    </row>
    <row customFormat="1" ht="13.5" r="265" s="14" spans="2:51">
      <c r="B265" s="243"/>
      <c r="C265" s="244"/>
      <c r="D265" s="207" t="s">
        <v>146</v>
      </c>
      <c r="E265" s="245" t="s">
        <v>21</v>
      </c>
      <c r="F265" s="246" t="s">
        <v>187</v>
      </c>
      <c r="G265" s="244"/>
      <c r="H265" s="247">
        <v>-26.445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AT265" s="253" t="s">
        <v>146</v>
      </c>
      <c r="AU265" s="253" t="s">
        <v>80</v>
      </c>
      <c r="AV265" s="14" t="s">
        <v>137</v>
      </c>
      <c r="AW265" s="14" t="s">
        <v>35</v>
      </c>
      <c r="AX265" s="14" t="s">
        <v>71</v>
      </c>
      <c r="AY265" s="253" t="s">
        <v>136</v>
      </c>
    </row>
    <row customFormat="1" ht="13.5" r="266" s="13" spans="2:51">
      <c r="B266" s="232"/>
      <c r="C266" s="233"/>
      <c r="D266" s="207" t="s">
        <v>146</v>
      </c>
      <c r="E266" s="234" t="s">
        <v>21</v>
      </c>
      <c r="F266" s="235" t="s">
        <v>214</v>
      </c>
      <c r="G266" s="233"/>
      <c r="H266" s="236" t="s">
        <v>21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AT266" s="242" t="s">
        <v>146</v>
      </c>
      <c r="AU266" s="242" t="s">
        <v>80</v>
      </c>
      <c r="AV266" s="13" t="s">
        <v>76</v>
      </c>
      <c r="AW266" s="13" t="s">
        <v>35</v>
      </c>
      <c r="AX266" s="13" t="s">
        <v>71</v>
      </c>
      <c r="AY266" s="242" t="s">
        <v>136</v>
      </c>
    </row>
    <row customFormat="1" ht="13.5" r="267" s="11" spans="2:51">
      <c r="B267" s="205"/>
      <c r="C267" s="206"/>
      <c r="D267" s="207" t="s">
        <v>146</v>
      </c>
      <c r="E267" s="208" t="s">
        <v>21</v>
      </c>
      <c r="F267" s="209" t="s">
        <v>215</v>
      </c>
      <c r="G267" s="206"/>
      <c r="H267" s="210">
        <v>1.2</v>
      </c>
      <c r="I267" s="211"/>
      <c r="J267" s="206"/>
      <c r="K267" s="206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146</v>
      </c>
      <c r="AU267" s="216" t="s">
        <v>80</v>
      </c>
      <c r="AV267" s="11" t="s">
        <v>80</v>
      </c>
      <c r="AW267" s="11" t="s">
        <v>35</v>
      </c>
      <c r="AX267" s="11" t="s">
        <v>71</v>
      </c>
      <c r="AY267" s="216" t="s">
        <v>136</v>
      </c>
    </row>
    <row customFormat="1" ht="13.5" r="268" s="11" spans="2:51">
      <c r="B268" s="205"/>
      <c r="C268" s="206"/>
      <c r="D268" s="207" t="s">
        <v>146</v>
      </c>
      <c r="E268" s="208" t="s">
        <v>21</v>
      </c>
      <c r="F268" s="209" t="s">
        <v>216</v>
      </c>
      <c r="G268" s="206"/>
      <c r="H268" s="210">
        <v>2.9</v>
      </c>
      <c r="I268" s="211"/>
      <c r="J268" s="206"/>
      <c r="K268" s="206"/>
      <c r="L268" s="212"/>
      <c r="M268" s="213"/>
      <c r="N268" s="214"/>
      <c r="O268" s="214"/>
      <c r="P268" s="214"/>
      <c r="Q268" s="214"/>
      <c r="R268" s="214"/>
      <c r="S268" s="214"/>
      <c r="T268" s="215"/>
      <c r="AT268" s="216" t="s">
        <v>146</v>
      </c>
      <c r="AU268" s="216" t="s">
        <v>80</v>
      </c>
      <c r="AV268" s="11" t="s">
        <v>80</v>
      </c>
      <c r="AW268" s="11" t="s">
        <v>35</v>
      </c>
      <c r="AX268" s="11" t="s">
        <v>71</v>
      </c>
      <c r="AY268" s="216" t="s">
        <v>136</v>
      </c>
    </row>
    <row customFormat="1" ht="13.5" r="269" s="11" spans="2:51">
      <c r="B269" s="205"/>
      <c r="C269" s="206"/>
      <c r="D269" s="207" t="s">
        <v>146</v>
      </c>
      <c r="E269" s="208" t="s">
        <v>21</v>
      </c>
      <c r="F269" s="209" t="s">
        <v>217</v>
      </c>
      <c r="G269" s="206"/>
      <c r="H269" s="210">
        <v>0.47499999999999998</v>
      </c>
      <c r="I269" s="211"/>
      <c r="J269" s="206"/>
      <c r="K269" s="206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146</v>
      </c>
      <c r="AU269" s="216" t="s">
        <v>80</v>
      </c>
      <c r="AV269" s="11" t="s">
        <v>80</v>
      </c>
      <c r="AW269" s="11" t="s">
        <v>35</v>
      </c>
      <c r="AX269" s="11" t="s">
        <v>71</v>
      </c>
      <c r="AY269" s="216" t="s">
        <v>136</v>
      </c>
    </row>
    <row customFormat="1" ht="13.5" r="270" s="11" spans="2:51">
      <c r="B270" s="205"/>
      <c r="C270" s="206"/>
      <c r="D270" s="207" t="s">
        <v>146</v>
      </c>
      <c r="E270" s="208" t="s">
        <v>21</v>
      </c>
      <c r="F270" s="209" t="s">
        <v>218</v>
      </c>
      <c r="G270" s="206"/>
      <c r="H270" s="210">
        <v>0.6</v>
      </c>
      <c r="I270" s="211"/>
      <c r="J270" s="206"/>
      <c r="K270" s="206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146</v>
      </c>
      <c r="AU270" s="216" t="s">
        <v>80</v>
      </c>
      <c r="AV270" s="11" t="s">
        <v>80</v>
      </c>
      <c r="AW270" s="11" t="s">
        <v>35</v>
      </c>
      <c r="AX270" s="11" t="s">
        <v>71</v>
      </c>
      <c r="AY270" s="216" t="s">
        <v>136</v>
      </c>
    </row>
    <row customFormat="1" ht="13.5" r="271" s="11" spans="2:51">
      <c r="B271" s="205"/>
      <c r="C271" s="206"/>
      <c r="D271" s="207" t="s">
        <v>146</v>
      </c>
      <c r="E271" s="208" t="s">
        <v>21</v>
      </c>
      <c r="F271" s="209" t="s">
        <v>219</v>
      </c>
      <c r="G271" s="206"/>
      <c r="H271" s="210">
        <v>2.12</v>
      </c>
      <c r="I271" s="211"/>
      <c r="J271" s="206"/>
      <c r="K271" s="206"/>
      <c r="L271" s="212"/>
      <c r="M271" s="213"/>
      <c r="N271" s="214"/>
      <c r="O271" s="214"/>
      <c r="P271" s="214"/>
      <c r="Q271" s="214"/>
      <c r="R271" s="214"/>
      <c r="S271" s="214"/>
      <c r="T271" s="215"/>
      <c r="AT271" s="216" t="s">
        <v>146</v>
      </c>
      <c r="AU271" s="216" t="s">
        <v>80</v>
      </c>
      <c r="AV271" s="11" t="s">
        <v>80</v>
      </c>
      <c r="AW271" s="11" t="s">
        <v>35</v>
      </c>
      <c r="AX271" s="11" t="s">
        <v>71</v>
      </c>
      <c r="AY271" s="216" t="s">
        <v>136</v>
      </c>
    </row>
    <row customFormat="1" ht="13.5" r="272" s="14" spans="2:51">
      <c r="B272" s="243"/>
      <c r="C272" s="244"/>
      <c r="D272" s="207" t="s">
        <v>146</v>
      </c>
      <c r="E272" s="245" t="s">
        <v>21</v>
      </c>
      <c r="F272" s="246" t="s">
        <v>187</v>
      </c>
      <c r="G272" s="244"/>
      <c r="H272" s="247">
        <v>7.2949999999999999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AT272" s="253" t="s">
        <v>146</v>
      </c>
      <c r="AU272" s="253" t="s">
        <v>80</v>
      </c>
      <c r="AV272" s="14" t="s">
        <v>137</v>
      </c>
      <c r="AW272" s="14" t="s">
        <v>35</v>
      </c>
      <c r="AX272" s="14" t="s">
        <v>71</v>
      </c>
      <c r="AY272" s="253" t="s">
        <v>136</v>
      </c>
    </row>
    <row customFormat="1" ht="13.5" r="273" s="12" spans="2:65">
      <c r="B273" s="217"/>
      <c r="C273" s="218"/>
      <c r="D273" s="219" t="s">
        <v>146</v>
      </c>
      <c r="E273" s="220" t="s">
        <v>21</v>
      </c>
      <c r="F273" s="221" t="s">
        <v>148</v>
      </c>
      <c r="G273" s="218"/>
      <c r="H273" s="222">
        <v>280.69099999999997</v>
      </c>
      <c r="I273" s="223"/>
      <c r="J273" s="218"/>
      <c r="K273" s="218"/>
      <c r="L273" s="224"/>
      <c r="M273" s="225"/>
      <c r="N273" s="226"/>
      <c r="O273" s="226"/>
      <c r="P273" s="226"/>
      <c r="Q273" s="226"/>
      <c r="R273" s="226"/>
      <c r="S273" s="226"/>
      <c r="T273" s="227"/>
      <c r="AT273" s="228" t="s">
        <v>146</v>
      </c>
      <c r="AU273" s="228" t="s">
        <v>80</v>
      </c>
      <c r="AV273" s="12" t="s">
        <v>144</v>
      </c>
      <c r="AW273" s="12" t="s">
        <v>35</v>
      </c>
      <c r="AX273" s="12" t="s">
        <v>76</v>
      </c>
      <c r="AY273" s="228" t="s">
        <v>136</v>
      </c>
    </row>
    <row customFormat="1" customHeight="1" ht="22.5" r="274" s="1" spans="2:65">
      <c r="B274" s="41"/>
      <c r="C274" s="193" t="s">
        <v>320</v>
      </c>
      <c r="D274" s="193" t="s">
        <v>139</v>
      </c>
      <c r="E274" s="194" t="s">
        <v>321</v>
      </c>
      <c r="F274" s="195" t="s">
        <v>322</v>
      </c>
      <c r="G274" s="196" t="s">
        <v>151</v>
      </c>
      <c r="H274" s="197">
        <v>57.25</v>
      </c>
      <c r="I274" s="198"/>
      <c r="J274" s="199">
        <f>ROUND(I274*H274,1)</f>
        <v>0</v>
      </c>
      <c r="K274" s="195" t="s">
        <v>143</v>
      </c>
      <c r="L274" s="61"/>
      <c r="M274" s="200" t="s">
        <v>21</v>
      </c>
      <c r="N274" s="201" t="s">
        <v>42</v>
      </c>
      <c r="O274" s="42"/>
      <c r="P274" s="202">
        <f>O274*H274</f>
        <v>0</v>
      </c>
      <c r="Q274" s="202">
        <v>0</v>
      </c>
      <c r="R274" s="202">
        <f>Q274*H274</f>
        <v>0</v>
      </c>
      <c r="S274" s="202">
        <v>4.5999999999999999E-2</v>
      </c>
      <c r="T274" s="203">
        <f>S274*H274</f>
        <v>2.6335000000000002</v>
      </c>
      <c r="AR274" s="24" t="s">
        <v>144</v>
      </c>
      <c r="AT274" s="24" t="s">
        <v>139</v>
      </c>
      <c r="AU274" s="24" t="s">
        <v>80</v>
      </c>
      <c r="AY274" s="24" t="s">
        <v>136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24" t="s">
        <v>76</v>
      </c>
      <c r="BK274" s="204">
        <f>ROUND(I274*H274,1)</f>
        <v>0</v>
      </c>
      <c r="BL274" s="24" t="s">
        <v>144</v>
      </c>
      <c r="BM274" s="24" t="s">
        <v>323</v>
      </c>
    </row>
    <row customFormat="1" ht="13.5" r="275" s="13" spans="2:65">
      <c r="B275" s="232"/>
      <c r="C275" s="233"/>
      <c r="D275" s="207" t="s">
        <v>146</v>
      </c>
      <c r="E275" s="234" t="s">
        <v>21</v>
      </c>
      <c r="F275" s="235" t="s">
        <v>324</v>
      </c>
      <c r="G275" s="233"/>
      <c r="H275" s="236" t="s">
        <v>21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AT275" s="242" t="s">
        <v>146</v>
      </c>
      <c r="AU275" s="242" t="s">
        <v>80</v>
      </c>
      <c r="AV275" s="13" t="s">
        <v>76</v>
      </c>
      <c r="AW275" s="13" t="s">
        <v>35</v>
      </c>
      <c r="AX275" s="13" t="s">
        <v>71</v>
      </c>
      <c r="AY275" s="242" t="s">
        <v>136</v>
      </c>
    </row>
    <row customFormat="1" ht="13.5" r="276" s="11" spans="2:65">
      <c r="B276" s="205"/>
      <c r="C276" s="206"/>
      <c r="D276" s="207" t="s">
        <v>146</v>
      </c>
      <c r="E276" s="208" t="s">
        <v>21</v>
      </c>
      <c r="F276" s="209" t="s">
        <v>325</v>
      </c>
      <c r="G276" s="206"/>
      <c r="H276" s="210">
        <v>30.74</v>
      </c>
      <c r="I276" s="211"/>
      <c r="J276" s="206"/>
      <c r="K276" s="206"/>
      <c r="L276" s="212"/>
      <c r="M276" s="213"/>
      <c r="N276" s="214"/>
      <c r="O276" s="214"/>
      <c r="P276" s="214"/>
      <c r="Q276" s="214"/>
      <c r="R276" s="214"/>
      <c r="S276" s="214"/>
      <c r="T276" s="215"/>
      <c r="AT276" s="216" t="s">
        <v>146</v>
      </c>
      <c r="AU276" s="216" t="s">
        <v>80</v>
      </c>
      <c r="AV276" s="11" t="s">
        <v>80</v>
      </c>
      <c r="AW276" s="11" t="s">
        <v>35</v>
      </c>
      <c r="AX276" s="11" t="s">
        <v>71</v>
      </c>
      <c r="AY276" s="216" t="s">
        <v>136</v>
      </c>
    </row>
    <row customFormat="1" ht="13.5" r="277" s="11" spans="2:65">
      <c r="B277" s="205"/>
      <c r="C277" s="206"/>
      <c r="D277" s="207" t="s">
        <v>146</v>
      </c>
      <c r="E277" s="208" t="s">
        <v>21</v>
      </c>
      <c r="F277" s="209" t="s">
        <v>183</v>
      </c>
      <c r="G277" s="206"/>
      <c r="H277" s="210">
        <v>-3.69</v>
      </c>
      <c r="I277" s="211"/>
      <c r="J277" s="206"/>
      <c r="K277" s="206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146</v>
      </c>
      <c r="AU277" s="216" t="s">
        <v>80</v>
      </c>
      <c r="AV277" s="11" t="s">
        <v>80</v>
      </c>
      <c r="AW277" s="11" t="s">
        <v>35</v>
      </c>
      <c r="AX277" s="11" t="s">
        <v>71</v>
      </c>
      <c r="AY277" s="216" t="s">
        <v>136</v>
      </c>
    </row>
    <row customFormat="1" ht="13.5" r="278" s="11" spans="2:65">
      <c r="B278" s="205"/>
      <c r="C278" s="206"/>
      <c r="D278" s="207" t="s">
        <v>146</v>
      </c>
      <c r="E278" s="208" t="s">
        <v>21</v>
      </c>
      <c r="F278" s="209" t="s">
        <v>326</v>
      </c>
      <c r="G278" s="206"/>
      <c r="H278" s="210">
        <v>31.8</v>
      </c>
      <c r="I278" s="211"/>
      <c r="J278" s="206"/>
      <c r="K278" s="206"/>
      <c r="L278" s="212"/>
      <c r="M278" s="213"/>
      <c r="N278" s="214"/>
      <c r="O278" s="214"/>
      <c r="P278" s="214"/>
      <c r="Q278" s="214"/>
      <c r="R278" s="214"/>
      <c r="S278" s="214"/>
      <c r="T278" s="215"/>
      <c r="AT278" s="216" t="s">
        <v>146</v>
      </c>
      <c r="AU278" s="216" t="s">
        <v>80</v>
      </c>
      <c r="AV278" s="11" t="s">
        <v>80</v>
      </c>
      <c r="AW278" s="11" t="s">
        <v>35</v>
      </c>
      <c r="AX278" s="11" t="s">
        <v>71</v>
      </c>
      <c r="AY278" s="216" t="s">
        <v>136</v>
      </c>
    </row>
    <row customFormat="1" ht="13.5" r="279" s="11" spans="2:65">
      <c r="B279" s="205"/>
      <c r="C279" s="206"/>
      <c r="D279" s="207" t="s">
        <v>146</v>
      </c>
      <c r="E279" s="208" t="s">
        <v>21</v>
      </c>
      <c r="F279" s="209" t="s">
        <v>327</v>
      </c>
      <c r="G279" s="206"/>
      <c r="H279" s="210">
        <v>-5.74</v>
      </c>
      <c r="I279" s="211"/>
      <c r="J279" s="206"/>
      <c r="K279" s="206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146</v>
      </c>
      <c r="AU279" s="216" t="s">
        <v>80</v>
      </c>
      <c r="AV279" s="11" t="s">
        <v>80</v>
      </c>
      <c r="AW279" s="11" t="s">
        <v>35</v>
      </c>
      <c r="AX279" s="11" t="s">
        <v>71</v>
      </c>
      <c r="AY279" s="216" t="s">
        <v>136</v>
      </c>
    </row>
    <row customFormat="1" ht="13.5" r="280" s="11" spans="2:65">
      <c r="B280" s="205"/>
      <c r="C280" s="206"/>
      <c r="D280" s="207" t="s">
        <v>146</v>
      </c>
      <c r="E280" s="208" t="s">
        <v>21</v>
      </c>
      <c r="F280" s="209" t="s">
        <v>328</v>
      </c>
      <c r="G280" s="206"/>
      <c r="H280" s="210">
        <v>4.1399999999999997</v>
      </c>
      <c r="I280" s="211"/>
      <c r="J280" s="206"/>
      <c r="K280" s="206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146</v>
      </c>
      <c r="AU280" s="216" t="s">
        <v>80</v>
      </c>
      <c r="AV280" s="11" t="s">
        <v>80</v>
      </c>
      <c r="AW280" s="11" t="s">
        <v>35</v>
      </c>
      <c r="AX280" s="11" t="s">
        <v>71</v>
      </c>
      <c r="AY280" s="216" t="s">
        <v>136</v>
      </c>
    </row>
    <row customFormat="1" ht="13.5" r="281" s="12" spans="2:65">
      <c r="B281" s="217"/>
      <c r="C281" s="218"/>
      <c r="D281" s="219" t="s">
        <v>146</v>
      </c>
      <c r="E281" s="220" t="s">
        <v>21</v>
      </c>
      <c r="F281" s="221" t="s">
        <v>148</v>
      </c>
      <c r="G281" s="218"/>
      <c r="H281" s="222">
        <v>57.25</v>
      </c>
      <c r="I281" s="223"/>
      <c r="J281" s="218"/>
      <c r="K281" s="218"/>
      <c r="L281" s="224"/>
      <c r="M281" s="225"/>
      <c r="N281" s="226"/>
      <c r="O281" s="226"/>
      <c r="P281" s="226"/>
      <c r="Q281" s="226"/>
      <c r="R281" s="226"/>
      <c r="S281" s="226"/>
      <c r="T281" s="227"/>
      <c r="AT281" s="228" t="s">
        <v>146</v>
      </c>
      <c r="AU281" s="228" t="s">
        <v>80</v>
      </c>
      <c r="AV281" s="12" t="s">
        <v>144</v>
      </c>
      <c r="AW281" s="12" t="s">
        <v>35</v>
      </c>
      <c r="AX281" s="12" t="s">
        <v>76</v>
      </c>
      <c r="AY281" s="228" t="s">
        <v>136</v>
      </c>
    </row>
    <row customFormat="1" customHeight="1" ht="22.5" r="282" s="1" spans="2:65">
      <c r="B282" s="41"/>
      <c r="C282" s="193" t="s">
        <v>329</v>
      </c>
      <c r="D282" s="193" t="s">
        <v>139</v>
      </c>
      <c r="E282" s="194" t="s">
        <v>330</v>
      </c>
      <c r="F282" s="195" t="s">
        <v>331</v>
      </c>
      <c r="G282" s="196" t="s">
        <v>306</v>
      </c>
      <c r="H282" s="197">
        <v>1</v>
      </c>
      <c r="I282" s="198"/>
      <c r="J282" s="199">
        <f>ROUND(I282*H282,1)</f>
        <v>0</v>
      </c>
      <c r="K282" s="195" t="s">
        <v>21</v>
      </c>
      <c r="L282" s="61"/>
      <c r="M282" s="200" t="s">
        <v>21</v>
      </c>
      <c r="N282" s="201" t="s">
        <v>42</v>
      </c>
      <c r="O282" s="42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AR282" s="24" t="s">
        <v>144</v>
      </c>
      <c r="AT282" s="24" t="s">
        <v>139</v>
      </c>
      <c r="AU282" s="24" t="s">
        <v>80</v>
      </c>
      <c r="AY282" s="24" t="s">
        <v>136</v>
      </c>
      <c r="BE282" s="204">
        <f>IF(N282="základní",J282,0)</f>
        <v>0</v>
      </c>
      <c r="BF282" s="204">
        <f>IF(N282="snížená",J282,0)</f>
        <v>0</v>
      </c>
      <c r="BG282" s="204">
        <f>IF(N282="zákl. přenesená",J282,0)</f>
        <v>0</v>
      </c>
      <c r="BH282" s="204">
        <f>IF(N282="sníž. přenesená",J282,0)</f>
        <v>0</v>
      </c>
      <c r="BI282" s="204">
        <f>IF(N282="nulová",J282,0)</f>
        <v>0</v>
      </c>
      <c r="BJ282" s="24" t="s">
        <v>76</v>
      </c>
      <c r="BK282" s="204">
        <f>ROUND(I282*H282,1)</f>
        <v>0</v>
      </c>
      <c r="BL282" s="24" t="s">
        <v>144</v>
      </c>
      <c r="BM282" s="24" t="s">
        <v>332</v>
      </c>
    </row>
    <row customFormat="1" ht="27" r="283" s="13" spans="2:65">
      <c r="B283" s="232"/>
      <c r="C283" s="233"/>
      <c r="D283" s="207" t="s">
        <v>146</v>
      </c>
      <c r="E283" s="234" t="s">
        <v>21</v>
      </c>
      <c r="F283" s="235" t="s">
        <v>333</v>
      </c>
      <c r="G283" s="233"/>
      <c r="H283" s="236" t="s">
        <v>21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AT283" s="242" t="s">
        <v>146</v>
      </c>
      <c r="AU283" s="242" t="s">
        <v>80</v>
      </c>
      <c r="AV283" s="13" t="s">
        <v>76</v>
      </c>
      <c r="AW283" s="13" t="s">
        <v>35</v>
      </c>
      <c r="AX283" s="13" t="s">
        <v>71</v>
      </c>
      <c r="AY283" s="242" t="s">
        <v>136</v>
      </c>
    </row>
    <row customFormat="1" ht="13.5" r="284" s="11" spans="2:65">
      <c r="B284" s="205"/>
      <c r="C284" s="206"/>
      <c r="D284" s="207" t="s">
        <v>146</v>
      </c>
      <c r="E284" s="208" t="s">
        <v>21</v>
      </c>
      <c r="F284" s="209" t="s">
        <v>76</v>
      </c>
      <c r="G284" s="206"/>
      <c r="H284" s="210">
        <v>1</v>
      </c>
      <c r="I284" s="211"/>
      <c r="J284" s="206"/>
      <c r="K284" s="206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146</v>
      </c>
      <c r="AU284" s="216" t="s">
        <v>80</v>
      </c>
      <c r="AV284" s="11" t="s">
        <v>80</v>
      </c>
      <c r="AW284" s="11" t="s">
        <v>35</v>
      </c>
      <c r="AX284" s="11" t="s">
        <v>71</v>
      </c>
      <c r="AY284" s="216" t="s">
        <v>136</v>
      </c>
    </row>
    <row customFormat="1" ht="13.5" r="285" s="12" spans="2:65">
      <c r="B285" s="217"/>
      <c r="C285" s="218"/>
      <c r="D285" s="219" t="s">
        <v>146</v>
      </c>
      <c r="E285" s="220" t="s">
        <v>21</v>
      </c>
      <c r="F285" s="221" t="s">
        <v>148</v>
      </c>
      <c r="G285" s="218"/>
      <c r="H285" s="222">
        <v>1</v>
      </c>
      <c r="I285" s="223"/>
      <c r="J285" s="218"/>
      <c r="K285" s="218"/>
      <c r="L285" s="224"/>
      <c r="M285" s="225"/>
      <c r="N285" s="226"/>
      <c r="O285" s="226"/>
      <c r="P285" s="226"/>
      <c r="Q285" s="226"/>
      <c r="R285" s="226"/>
      <c r="S285" s="226"/>
      <c r="T285" s="227"/>
      <c r="AT285" s="228" t="s">
        <v>146</v>
      </c>
      <c r="AU285" s="228" t="s">
        <v>80</v>
      </c>
      <c r="AV285" s="12" t="s">
        <v>144</v>
      </c>
      <c r="AW285" s="12" t="s">
        <v>35</v>
      </c>
      <c r="AX285" s="12" t="s">
        <v>76</v>
      </c>
      <c r="AY285" s="228" t="s">
        <v>136</v>
      </c>
    </row>
    <row customFormat="1" customHeight="1" ht="31.5" r="286" s="1" spans="2:65">
      <c r="B286" s="41"/>
      <c r="C286" s="193" t="s">
        <v>334</v>
      </c>
      <c r="D286" s="193" t="s">
        <v>139</v>
      </c>
      <c r="E286" s="194" t="s">
        <v>335</v>
      </c>
      <c r="F286" s="195" t="s">
        <v>336</v>
      </c>
      <c r="G286" s="196" t="s">
        <v>337</v>
      </c>
      <c r="H286" s="197">
        <v>50</v>
      </c>
      <c r="I286" s="198"/>
      <c r="J286" s="199">
        <f>ROUND(I286*H286,1)</f>
        <v>0</v>
      </c>
      <c r="K286" s="195" t="s">
        <v>21</v>
      </c>
      <c r="L286" s="61"/>
      <c r="M286" s="200" t="s">
        <v>21</v>
      </c>
      <c r="N286" s="201" t="s">
        <v>42</v>
      </c>
      <c r="O286" s="42"/>
      <c r="P286" s="202">
        <f>O286*H286</f>
        <v>0</v>
      </c>
      <c r="Q286" s="202">
        <v>4.0000000000000003E-5</v>
      </c>
      <c r="R286" s="202">
        <f>Q286*H286</f>
        <v>2E-3</v>
      </c>
      <c r="S286" s="202">
        <v>0</v>
      </c>
      <c r="T286" s="203">
        <f>S286*H286</f>
        <v>0</v>
      </c>
      <c r="AR286" s="24" t="s">
        <v>144</v>
      </c>
      <c r="AT286" s="24" t="s">
        <v>139</v>
      </c>
      <c r="AU286" s="24" t="s">
        <v>80</v>
      </c>
      <c r="AY286" s="24" t="s">
        <v>136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24" t="s">
        <v>76</v>
      </c>
      <c r="BK286" s="204">
        <f>ROUND(I286*H286,1)</f>
        <v>0</v>
      </c>
      <c r="BL286" s="24" t="s">
        <v>144</v>
      </c>
      <c r="BM286" s="24" t="s">
        <v>338</v>
      </c>
    </row>
    <row customFormat="1" customHeight="1" ht="29.85" r="287" s="10" spans="2:65">
      <c r="B287" s="176"/>
      <c r="C287" s="177"/>
      <c r="D287" s="190" t="s">
        <v>70</v>
      </c>
      <c r="E287" s="191" t="s">
        <v>339</v>
      </c>
      <c r="F287" s="191" t="s">
        <v>340</v>
      </c>
      <c r="G287" s="177"/>
      <c r="H287" s="177"/>
      <c r="I287" s="180"/>
      <c r="J287" s="192">
        <f>BK287</f>
        <v>0</v>
      </c>
      <c r="K287" s="177"/>
      <c r="L287" s="182"/>
      <c r="M287" s="183"/>
      <c r="N287" s="184"/>
      <c r="O287" s="184"/>
      <c r="P287" s="185">
        <f>SUM(P288:P297)</f>
        <v>0</v>
      </c>
      <c r="Q287" s="184"/>
      <c r="R287" s="185">
        <f>SUM(R288:R297)</f>
        <v>0</v>
      </c>
      <c r="S287" s="184"/>
      <c r="T287" s="186">
        <f>SUM(T288:T297)</f>
        <v>0</v>
      </c>
      <c r="AR287" s="187" t="s">
        <v>76</v>
      </c>
      <c r="AT287" s="188" t="s">
        <v>70</v>
      </c>
      <c r="AU287" s="188" t="s">
        <v>76</v>
      </c>
      <c r="AY287" s="187" t="s">
        <v>136</v>
      </c>
      <c r="BK287" s="189">
        <f>SUM(BK288:BK297)</f>
        <v>0</v>
      </c>
    </row>
    <row customFormat="1" customHeight="1" ht="22.5" r="288" s="1" spans="2:65">
      <c r="B288" s="41"/>
      <c r="C288" s="193" t="s">
        <v>341</v>
      </c>
      <c r="D288" s="193" t="s">
        <v>139</v>
      </c>
      <c r="E288" s="194" t="s">
        <v>342</v>
      </c>
      <c r="F288" s="195" t="s">
        <v>343</v>
      </c>
      <c r="G288" s="196" t="s">
        <v>344</v>
      </c>
      <c r="H288" s="197">
        <v>17.164999999999999</v>
      </c>
      <c r="I288" s="198"/>
      <c r="J288" s="199">
        <f>ROUND(I288*H288,1)</f>
        <v>0</v>
      </c>
      <c r="K288" s="195" t="s">
        <v>143</v>
      </c>
      <c r="L288" s="61"/>
      <c r="M288" s="200" t="s">
        <v>21</v>
      </c>
      <c r="N288" s="201" t="s">
        <v>42</v>
      </c>
      <c r="O288" s="42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AR288" s="24" t="s">
        <v>144</v>
      </c>
      <c r="AT288" s="24" t="s">
        <v>139</v>
      </c>
      <c r="AU288" s="24" t="s">
        <v>80</v>
      </c>
      <c r="AY288" s="24" t="s">
        <v>136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24" t="s">
        <v>76</v>
      </c>
      <c r="BK288" s="204">
        <f>ROUND(I288*H288,1)</f>
        <v>0</v>
      </c>
      <c r="BL288" s="24" t="s">
        <v>144</v>
      </c>
      <c r="BM288" s="24" t="s">
        <v>345</v>
      </c>
    </row>
    <row customFormat="1" customHeight="1" ht="22.5" r="289" s="1" spans="2:65">
      <c r="B289" s="41"/>
      <c r="C289" s="193" t="s">
        <v>346</v>
      </c>
      <c r="D289" s="193" t="s">
        <v>139</v>
      </c>
      <c r="E289" s="194" t="s">
        <v>347</v>
      </c>
      <c r="F289" s="195" t="s">
        <v>348</v>
      </c>
      <c r="G289" s="196" t="s">
        <v>344</v>
      </c>
      <c r="H289" s="197">
        <v>17.164999999999999</v>
      </c>
      <c r="I289" s="198"/>
      <c r="J289" s="199">
        <f>ROUND(I289*H289,1)</f>
        <v>0</v>
      </c>
      <c r="K289" s="195" t="s">
        <v>143</v>
      </c>
      <c r="L289" s="61"/>
      <c r="M289" s="200" t="s">
        <v>21</v>
      </c>
      <c r="N289" s="201" t="s">
        <v>42</v>
      </c>
      <c r="O289" s="42"/>
      <c r="P289" s="202">
        <f>O289*H289</f>
        <v>0</v>
      </c>
      <c r="Q289" s="202">
        <v>0</v>
      </c>
      <c r="R289" s="202">
        <f>Q289*H289</f>
        <v>0</v>
      </c>
      <c r="S289" s="202">
        <v>0</v>
      </c>
      <c r="T289" s="203">
        <f>S289*H289</f>
        <v>0</v>
      </c>
      <c r="AR289" s="24" t="s">
        <v>144</v>
      </c>
      <c r="AT289" s="24" t="s">
        <v>139</v>
      </c>
      <c r="AU289" s="24" t="s">
        <v>80</v>
      </c>
      <c r="AY289" s="24" t="s">
        <v>136</v>
      </c>
      <c r="BE289" s="204">
        <f>IF(N289="základní",J289,0)</f>
        <v>0</v>
      </c>
      <c r="BF289" s="204">
        <f>IF(N289="snížená",J289,0)</f>
        <v>0</v>
      </c>
      <c r="BG289" s="204">
        <f>IF(N289="zákl. přenesená",J289,0)</f>
        <v>0</v>
      </c>
      <c r="BH289" s="204">
        <f>IF(N289="sníž. přenesená",J289,0)</f>
        <v>0</v>
      </c>
      <c r="BI289" s="204">
        <f>IF(N289="nulová",J289,0)</f>
        <v>0</v>
      </c>
      <c r="BJ289" s="24" t="s">
        <v>76</v>
      </c>
      <c r="BK289" s="204">
        <f>ROUND(I289*H289,1)</f>
        <v>0</v>
      </c>
      <c r="BL289" s="24" t="s">
        <v>144</v>
      </c>
      <c r="BM289" s="24" t="s">
        <v>349</v>
      </c>
    </row>
    <row customFormat="1" customHeight="1" ht="22.5" r="290" s="1" spans="2:65">
      <c r="B290" s="41"/>
      <c r="C290" s="193" t="s">
        <v>350</v>
      </c>
      <c r="D290" s="193" t="s">
        <v>139</v>
      </c>
      <c r="E290" s="194" t="s">
        <v>351</v>
      </c>
      <c r="F290" s="195" t="s">
        <v>352</v>
      </c>
      <c r="G290" s="196" t="s">
        <v>344</v>
      </c>
      <c r="H290" s="197">
        <v>411.96</v>
      </c>
      <c r="I290" s="198"/>
      <c r="J290" s="199">
        <f>ROUND(I290*H290,1)</f>
        <v>0</v>
      </c>
      <c r="K290" s="195" t="s">
        <v>143</v>
      </c>
      <c r="L290" s="61"/>
      <c r="M290" s="200" t="s">
        <v>21</v>
      </c>
      <c r="N290" s="201" t="s">
        <v>42</v>
      </c>
      <c r="O290" s="42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AR290" s="24" t="s">
        <v>144</v>
      </c>
      <c r="AT290" s="24" t="s">
        <v>139</v>
      </c>
      <c r="AU290" s="24" t="s">
        <v>80</v>
      </c>
      <c r="AY290" s="24" t="s">
        <v>136</v>
      </c>
      <c r="BE290" s="204">
        <f>IF(N290="základní",J290,0)</f>
        <v>0</v>
      </c>
      <c r="BF290" s="204">
        <f>IF(N290="snížená",J290,0)</f>
        <v>0</v>
      </c>
      <c r="BG290" s="204">
        <f>IF(N290="zákl. přenesená",J290,0)</f>
        <v>0</v>
      </c>
      <c r="BH290" s="204">
        <f>IF(N290="sníž. přenesená",J290,0)</f>
        <v>0</v>
      </c>
      <c r="BI290" s="204">
        <f>IF(N290="nulová",J290,0)</f>
        <v>0</v>
      </c>
      <c r="BJ290" s="24" t="s">
        <v>76</v>
      </c>
      <c r="BK290" s="204">
        <f>ROUND(I290*H290,1)</f>
        <v>0</v>
      </c>
      <c r="BL290" s="24" t="s">
        <v>144</v>
      </c>
      <c r="BM290" s="24" t="s">
        <v>353</v>
      </c>
    </row>
    <row customFormat="1" ht="13.5" r="291" s="11" spans="2:65">
      <c r="B291" s="205"/>
      <c r="C291" s="206"/>
      <c r="D291" s="219" t="s">
        <v>146</v>
      </c>
      <c r="E291" s="206"/>
      <c r="F291" s="254" t="s">
        <v>354</v>
      </c>
      <c r="G291" s="206"/>
      <c r="H291" s="255">
        <v>411.96</v>
      </c>
      <c r="I291" s="211"/>
      <c r="J291" s="206"/>
      <c r="K291" s="206"/>
      <c r="L291" s="212"/>
      <c r="M291" s="213"/>
      <c r="N291" s="214"/>
      <c r="O291" s="214"/>
      <c r="P291" s="214"/>
      <c r="Q291" s="214"/>
      <c r="R291" s="214"/>
      <c r="S291" s="214"/>
      <c r="T291" s="215"/>
      <c r="AT291" s="216" t="s">
        <v>146</v>
      </c>
      <c r="AU291" s="216" t="s">
        <v>80</v>
      </c>
      <c r="AV291" s="11" t="s">
        <v>80</v>
      </c>
      <c r="AW291" s="11" t="s">
        <v>6</v>
      </c>
      <c r="AX291" s="11" t="s">
        <v>76</v>
      </c>
      <c r="AY291" s="216" t="s">
        <v>136</v>
      </c>
    </row>
    <row customFormat="1" customHeight="1" ht="22.5" r="292" s="1" spans="2:65">
      <c r="B292" s="41"/>
      <c r="C292" s="193" t="s">
        <v>355</v>
      </c>
      <c r="D292" s="193" t="s">
        <v>139</v>
      </c>
      <c r="E292" s="194" t="s">
        <v>356</v>
      </c>
      <c r="F292" s="195" t="s">
        <v>357</v>
      </c>
      <c r="G292" s="196" t="s">
        <v>344</v>
      </c>
      <c r="H292" s="197">
        <v>3.7570000000000001</v>
      </c>
      <c r="I292" s="198"/>
      <c r="J292" s="199">
        <f>ROUND(I292*H292,1)</f>
        <v>0</v>
      </c>
      <c r="K292" s="195" t="s">
        <v>143</v>
      </c>
      <c r="L292" s="61"/>
      <c r="M292" s="200" t="s">
        <v>21</v>
      </c>
      <c r="N292" s="201" t="s">
        <v>42</v>
      </c>
      <c r="O292" s="42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AR292" s="24" t="s">
        <v>144</v>
      </c>
      <c r="AT292" s="24" t="s">
        <v>139</v>
      </c>
      <c r="AU292" s="24" t="s">
        <v>80</v>
      </c>
      <c r="AY292" s="24" t="s">
        <v>136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24" t="s">
        <v>76</v>
      </c>
      <c r="BK292" s="204">
        <f>ROUND(I292*H292,1)</f>
        <v>0</v>
      </c>
      <c r="BL292" s="24" t="s">
        <v>144</v>
      </c>
      <c r="BM292" s="24" t="s">
        <v>358</v>
      </c>
    </row>
    <row customFormat="1" customHeight="1" ht="22.5" r="293" s="1" spans="2:65">
      <c r="B293" s="41"/>
      <c r="C293" s="193" t="s">
        <v>359</v>
      </c>
      <c r="D293" s="193" t="s">
        <v>139</v>
      </c>
      <c r="E293" s="194" t="s">
        <v>360</v>
      </c>
      <c r="F293" s="195" t="s">
        <v>361</v>
      </c>
      <c r="G293" s="196" t="s">
        <v>344</v>
      </c>
      <c r="H293" s="197">
        <v>12.419</v>
      </c>
      <c r="I293" s="198"/>
      <c r="J293" s="199">
        <f>ROUND(I293*H293,1)</f>
        <v>0</v>
      </c>
      <c r="K293" s="195" t="s">
        <v>143</v>
      </c>
      <c r="L293" s="61"/>
      <c r="M293" s="200" t="s">
        <v>21</v>
      </c>
      <c r="N293" s="201" t="s">
        <v>42</v>
      </c>
      <c r="O293" s="42"/>
      <c r="P293" s="202">
        <f>O293*H293</f>
        <v>0</v>
      </c>
      <c r="Q293" s="202">
        <v>0</v>
      </c>
      <c r="R293" s="202">
        <f>Q293*H293</f>
        <v>0</v>
      </c>
      <c r="S293" s="202">
        <v>0</v>
      </c>
      <c r="T293" s="203">
        <f>S293*H293</f>
        <v>0</v>
      </c>
      <c r="AR293" s="24" t="s">
        <v>144</v>
      </c>
      <c r="AT293" s="24" t="s">
        <v>139</v>
      </c>
      <c r="AU293" s="24" t="s">
        <v>80</v>
      </c>
      <c r="AY293" s="24" t="s">
        <v>136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24" t="s">
        <v>76</v>
      </c>
      <c r="BK293" s="204">
        <f>ROUND(I293*H293,1)</f>
        <v>0</v>
      </c>
      <c r="BL293" s="24" t="s">
        <v>144</v>
      </c>
      <c r="BM293" s="24" t="s">
        <v>362</v>
      </c>
    </row>
    <row customFormat="1" customHeight="1" ht="22.5" r="294" s="1" spans="2:65">
      <c r="B294" s="41"/>
      <c r="C294" s="193" t="s">
        <v>363</v>
      </c>
      <c r="D294" s="193" t="s">
        <v>139</v>
      </c>
      <c r="E294" s="194" t="s">
        <v>364</v>
      </c>
      <c r="F294" s="195" t="s">
        <v>365</v>
      </c>
      <c r="G294" s="196" t="s">
        <v>344</v>
      </c>
      <c r="H294" s="197">
        <v>0.216</v>
      </c>
      <c r="I294" s="198"/>
      <c r="J294" s="199">
        <f>ROUND(I294*H294,1)</f>
        <v>0</v>
      </c>
      <c r="K294" s="195" t="s">
        <v>143</v>
      </c>
      <c r="L294" s="61"/>
      <c r="M294" s="200" t="s">
        <v>21</v>
      </c>
      <c r="N294" s="201" t="s">
        <v>42</v>
      </c>
      <c r="O294" s="42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AR294" s="24" t="s">
        <v>144</v>
      </c>
      <c r="AT294" s="24" t="s">
        <v>139</v>
      </c>
      <c r="AU294" s="24" t="s">
        <v>80</v>
      </c>
      <c r="AY294" s="24" t="s">
        <v>136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24" t="s">
        <v>76</v>
      </c>
      <c r="BK294" s="204">
        <f>ROUND(I294*H294,1)</f>
        <v>0</v>
      </c>
      <c r="BL294" s="24" t="s">
        <v>144</v>
      </c>
      <c r="BM294" s="24" t="s">
        <v>366</v>
      </c>
    </row>
    <row customFormat="1" customHeight="1" ht="22.5" r="295" s="1" spans="2:65">
      <c r="B295" s="41"/>
      <c r="C295" s="193" t="s">
        <v>367</v>
      </c>
      <c r="D295" s="193" t="s">
        <v>139</v>
      </c>
      <c r="E295" s="194" t="s">
        <v>368</v>
      </c>
      <c r="F295" s="195" t="s">
        <v>369</v>
      </c>
      <c r="G295" s="196" t="s">
        <v>344</v>
      </c>
      <c r="H295" s="197">
        <v>0.77300000000000002</v>
      </c>
      <c r="I295" s="198"/>
      <c r="J295" s="199">
        <f>ROUND(I295*H295,1)</f>
        <v>0</v>
      </c>
      <c r="K295" s="195" t="s">
        <v>143</v>
      </c>
      <c r="L295" s="61"/>
      <c r="M295" s="200" t="s">
        <v>21</v>
      </c>
      <c r="N295" s="201" t="s">
        <v>42</v>
      </c>
      <c r="O295" s="42"/>
      <c r="P295" s="202">
        <f>O295*H295</f>
        <v>0</v>
      </c>
      <c r="Q295" s="202">
        <v>0</v>
      </c>
      <c r="R295" s="202">
        <f>Q295*H295</f>
        <v>0</v>
      </c>
      <c r="S295" s="202">
        <v>0</v>
      </c>
      <c r="T295" s="203">
        <f>S295*H295</f>
        <v>0</v>
      </c>
      <c r="AR295" s="24" t="s">
        <v>144</v>
      </c>
      <c r="AT295" s="24" t="s">
        <v>139</v>
      </c>
      <c r="AU295" s="24" t="s">
        <v>80</v>
      </c>
      <c r="AY295" s="24" t="s">
        <v>136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24" t="s">
        <v>76</v>
      </c>
      <c r="BK295" s="204">
        <f>ROUND(I295*H295,1)</f>
        <v>0</v>
      </c>
      <c r="BL295" s="24" t="s">
        <v>144</v>
      </c>
      <c r="BM295" s="24" t="s">
        <v>370</v>
      </c>
    </row>
    <row customFormat="1" ht="13.5" r="296" s="11" spans="2:65">
      <c r="B296" s="205"/>
      <c r="C296" s="206"/>
      <c r="D296" s="207" t="s">
        <v>146</v>
      </c>
      <c r="E296" s="208" t="s">
        <v>21</v>
      </c>
      <c r="F296" s="209" t="s">
        <v>371</v>
      </c>
      <c r="G296" s="206"/>
      <c r="H296" s="210">
        <v>0.77300000000000002</v>
      </c>
      <c r="I296" s="211"/>
      <c r="J296" s="206"/>
      <c r="K296" s="206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146</v>
      </c>
      <c r="AU296" s="216" t="s">
        <v>80</v>
      </c>
      <c r="AV296" s="11" t="s">
        <v>80</v>
      </c>
      <c r="AW296" s="11" t="s">
        <v>35</v>
      </c>
      <c r="AX296" s="11" t="s">
        <v>71</v>
      </c>
      <c r="AY296" s="216" t="s">
        <v>136</v>
      </c>
    </row>
    <row customFormat="1" ht="13.5" r="297" s="12" spans="2:65">
      <c r="B297" s="217"/>
      <c r="C297" s="218"/>
      <c r="D297" s="207" t="s">
        <v>146</v>
      </c>
      <c r="E297" s="229" t="s">
        <v>21</v>
      </c>
      <c r="F297" s="230" t="s">
        <v>148</v>
      </c>
      <c r="G297" s="218"/>
      <c r="H297" s="231">
        <v>0.77300000000000002</v>
      </c>
      <c r="I297" s="223"/>
      <c r="J297" s="218"/>
      <c r="K297" s="218"/>
      <c r="L297" s="224"/>
      <c r="M297" s="225"/>
      <c r="N297" s="226"/>
      <c r="O297" s="226"/>
      <c r="P297" s="226"/>
      <c r="Q297" s="226"/>
      <c r="R297" s="226"/>
      <c r="S297" s="226"/>
      <c r="T297" s="227"/>
      <c r="AT297" s="228" t="s">
        <v>146</v>
      </c>
      <c r="AU297" s="228" t="s">
        <v>80</v>
      </c>
      <c r="AV297" s="12" t="s">
        <v>144</v>
      </c>
      <c r="AW297" s="12" t="s">
        <v>35</v>
      </c>
      <c r="AX297" s="12" t="s">
        <v>76</v>
      </c>
      <c r="AY297" s="228" t="s">
        <v>136</v>
      </c>
    </row>
    <row customFormat="1" customHeight="1" ht="29.85" r="298" s="10" spans="2:65">
      <c r="B298" s="176"/>
      <c r="C298" s="177"/>
      <c r="D298" s="190" t="s">
        <v>70</v>
      </c>
      <c r="E298" s="191" t="s">
        <v>372</v>
      </c>
      <c r="F298" s="191" t="s">
        <v>373</v>
      </c>
      <c r="G298" s="177"/>
      <c r="H298" s="177"/>
      <c r="I298" s="180"/>
      <c r="J298" s="192">
        <f>BK298</f>
        <v>0</v>
      </c>
      <c r="K298" s="177"/>
      <c r="L298" s="182"/>
      <c r="M298" s="183"/>
      <c r="N298" s="184"/>
      <c r="O298" s="184"/>
      <c r="P298" s="185">
        <f>P299</f>
        <v>0</v>
      </c>
      <c r="Q298" s="184"/>
      <c r="R298" s="185">
        <f>R299</f>
        <v>0</v>
      </c>
      <c r="S298" s="184"/>
      <c r="T298" s="186">
        <f>T299</f>
        <v>0</v>
      </c>
      <c r="AR298" s="187" t="s">
        <v>76</v>
      </c>
      <c r="AT298" s="188" t="s">
        <v>70</v>
      </c>
      <c r="AU298" s="188" t="s">
        <v>76</v>
      </c>
      <c r="AY298" s="187" t="s">
        <v>136</v>
      </c>
      <c r="BK298" s="189">
        <f>BK299</f>
        <v>0</v>
      </c>
    </row>
    <row customFormat="1" customHeight="1" ht="22.5" r="299" s="1" spans="2:65">
      <c r="B299" s="41"/>
      <c r="C299" s="193" t="s">
        <v>374</v>
      </c>
      <c r="D299" s="193" t="s">
        <v>139</v>
      </c>
      <c r="E299" s="194" t="s">
        <v>375</v>
      </c>
      <c r="F299" s="195" t="s">
        <v>376</v>
      </c>
      <c r="G299" s="196" t="s">
        <v>344</v>
      </c>
      <c r="H299" s="197">
        <v>11.731</v>
      </c>
      <c r="I299" s="198"/>
      <c r="J299" s="199">
        <f>ROUND(I299*H299,1)</f>
        <v>0</v>
      </c>
      <c r="K299" s="195" t="s">
        <v>143</v>
      </c>
      <c r="L299" s="61"/>
      <c r="M299" s="200" t="s">
        <v>21</v>
      </c>
      <c r="N299" s="201" t="s">
        <v>42</v>
      </c>
      <c r="O299" s="42"/>
      <c r="P299" s="202">
        <f>O299*H299</f>
        <v>0</v>
      </c>
      <c r="Q299" s="202">
        <v>0</v>
      </c>
      <c r="R299" s="202">
        <f>Q299*H299</f>
        <v>0</v>
      </c>
      <c r="S299" s="202">
        <v>0</v>
      </c>
      <c r="T299" s="203">
        <f>S299*H299</f>
        <v>0</v>
      </c>
      <c r="AR299" s="24" t="s">
        <v>144</v>
      </c>
      <c r="AT299" s="24" t="s">
        <v>139</v>
      </c>
      <c r="AU299" s="24" t="s">
        <v>80</v>
      </c>
      <c r="AY299" s="24" t="s">
        <v>136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24" t="s">
        <v>76</v>
      </c>
      <c r="BK299" s="204">
        <f>ROUND(I299*H299,1)</f>
        <v>0</v>
      </c>
      <c r="BL299" s="24" t="s">
        <v>144</v>
      </c>
      <c r="BM299" s="24" t="s">
        <v>377</v>
      </c>
    </row>
    <row customFormat="1" customHeight="1" ht="37.35" r="300" s="10" spans="2:65">
      <c r="B300" s="176"/>
      <c r="C300" s="177"/>
      <c r="D300" s="178" t="s">
        <v>70</v>
      </c>
      <c r="E300" s="179" t="s">
        <v>378</v>
      </c>
      <c r="F300" s="179" t="s">
        <v>379</v>
      </c>
      <c r="G300" s="177"/>
      <c r="H300" s="177"/>
      <c r="I300" s="180"/>
      <c r="J300" s="181">
        <f>BK300</f>
        <v>0</v>
      </c>
      <c r="K300" s="177"/>
      <c r="L300" s="182"/>
      <c r="M300" s="183"/>
      <c r="N300" s="184"/>
      <c r="O300" s="184"/>
      <c r="P300" s="185">
        <f>P301+P324+P333+P342+P347+P353+P368+P390+P403+P437+P469+P487+P492</f>
        <v>0</v>
      </c>
      <c r="Q300" s="184"/>
      <c r="R300" s="185">
        <f>R301+R324+R333+R342+R347+R353+R368+R390+R403+R437+R469+R487+R492</f>
        <v>5.3871139100000001</v>
      </c>
      <c r="S300" s="184"/>
      <c r="T300" s="186">
        <f>T301+T324+T333+T342+T347+T353+T368+T390+T403+T437+T469+T487+T492</f>
        <v>8.969541109999998</v>
      </c>
      <c r="AR300" s="187" t="s">
        <v>80</v>
      </c>
      <c r="AT300" s="188" t="s">
        <v>70</v>
      </c>
      <c r="AU300" s="188" t="s">
        <v>71</v>
      </c>
      <c r="AY300" s="187" t="s">
        <v>136</v>
      </c>
      <c r="BK300" s="189">
        <f>BK301+BK324+BK333+BK342+BK347+BK353+BK368+BK390+BK403+BK437+BK469+BK487+BK492</f>
        <v>0</v>
      </c>
    </row>
    <row customFormat="1" customHeight="1" ht="19.899999999999999" r="301" s="10" spans="2:65">
      <c r="B301" s="176"/>
      <c r="C301" s="177"/>
      <c r="D301" s="190" t="s">
        <v>70</v>
      </c>
      <c r="E301" s="191" t="s">
        <v>380</v>
      </c>
      <c r="F301" s="191" t="s">
        <v>381</v>
      </c>
      <c r="G301" s="177"/>
      <c r="H301" s="177"/>
      <c r="I301" s="180"/>
      <c r="J301" s="192">
        <f>BK301</f>
        <v>0</v>
      </c>
      <c r="K301" s="177"/>
      <c r="L301" s="182"/>
      <c r="M301" s="183"/>
      <c r="N301" s="184"/>
      <c r="O301" s="184"/>
      <c r="P301" s="185">
        <f>SUM(P302:P323)</f>
        <v>0</v>
      </c>
      <c r="Q301" s="184"/>
      <c r="R301" s="185">
        <f>SUM(R302:R323)</f>
        <v>0.8056283500000001</v>
      </c>
      <c r="S301" s="184"/>
      <c r="T301" s="186">
        <f>SUM(T302:T323)</f>
        <v>0</v>
      </c>
      <c r="AR301" s="187" t="s">
        <v>80</v>
      </c>
      <c r="AT301" s="188" t="s">
        <v>70</v>
      </c>
      <c r="AU301" s="188" t="s">
        <v>76</v>
      </c>
      <c r="AY301" s="187" t="s">
        <v>136</v>
      </c>
      <c r="BK301" s="189">
        <f>SUM(BK302:BK323)</f>
        <v>0</v>
      </c>
    </row>
    <row customFormat="1" customHeight="1" ht="22.5" r="302" s="1" spans="2:65">
      <c r="B302" s="41"/>
      <c r="C302" s="193" t="s">
        <v>382</v>
      </c>
      <c r="D302" s="193" t="s">
        <v>139</v>
      </c>
      <c r="E302" s="194" t="s">
        <v>383</v>
      </c>
      <c r="F302" s="195" t="s">
        <v>384</v>
      </c>
      <c r="G302" s="196" t="s">
        <v>151</v>
      </c>
      <c r="H302" s="197">
        <v>119.97</v>
      </c>
      <c r="I302" s="198"/>
      <c r="J302" s="199">
        <f>ROUND(I302*H302,1)</f>
        <v>0</v>
      </c>
      <c r="K302" s="195" t="s">
        <v>143</v>
      </c>
      <c r="L302" s="61"/>
      <c r="M302" s="200" t="s">
        <v>21</v>
      </c>
      <c r="N302" s="201" t="s">
        <v>42</v>
      </c>
      <c r="O302" s="42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AR302" s="24" t="s">
        <v>250</v>
      </c>
      <c r="AT302" s="24" t="s">
        <v>139</v>
      </c>
      <c r="AU302" s="24" t="s">
        <v>80</v>
      </c>
      <c r="AY302" s="24" t="s">
        <v>136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24" t="s">
        <v>76</v>
      </c>
      <c r="BK302" s="204">
        <f>ROUND(I302*H302,1)</f>
        <v>0</v>
      </c>
      <c r="BL302" s="24" t="s">
        <v>250</v>
      </c>
      <c r="BM302" s="24" t="s">
        <v>385</v>
      </c>
    </row>
    <row customFormat="1" ht="13.5" r="303" s="11" spans="2:65">
      <c r="B303" s="205"/>
      <c r="C303" s="206"/>
      <c r="D303" s="207" t="s">
        <v>146</v>
      </c>
      <c r="E303" s="208" t="s">
        <v>21</v>
      </c>
      <c r="F303" s="209" t="s">
        <v>234</v>
      </c>
      <c r="G303" s="206"/>
      <c r="H303" s="210">
        <v>119.5</v>
      </c>
      <c r="I303" s="211"/>
      <c r="J303" s="206"/>
      <c r="K303" s="206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146</v>
      </c>
      <c r="AU303" s="216" t="s">
        <v>80</v>
      </c>
      <c r="AV303" s="11" t="s">
        <v>80</v>
      </c>
      <c r="AW303" s="11" t="s">
        <v>35</v>
      </c>
      <c r="AX303" s="11" t="s">
        <v>71</v>
      </c>
      <c r="AY303" s="216" t="s">
        <v>136</v>
      </c>
    </row>
    <row customFormat="1" ht="13.5" r="304" s="11" spans="2:65">
      <c r="B304" s="205"/>
      <c r="C304" s="206"/>
      <c r="D304" s="207" t="s">
        <v>146</v>
      </c>
      <c r="E304" s="208" t="s">
        <v>21</v>
      </c>
      <c r="F304" s="209" t="s">
        <v>386</v>
      </c>
      <c r="G304" s="206"/>
      <c r="H304" s="210">
        <v>0.47</v>
      </c>
      <c r="I304" s="211"/>
      <c r="J304" s="206"/>
      <c r="K304" s="206"/>
      <c r="L304" s="212"/>
      <c r="M304" s="213"/>
      <c r="N304" s="214"/>
      <c r="O304" s="214"/>
      <c r="P304" s="214"/>
      <c r="Q304" s="214"/>
      <c r="R304" s="214"/>
      <c r="S304" s="214"/>
      <c r="T304" s="215"/>
      <c r="AT304" s="216" t="s">
        <v>146</v>
      </c>
      <c r="AU304" s="216" t="s">
        <v>80</v>
      </c>
      <c r="AV304" s="11" t="s">
        <v>80</v>
      </c>
      <c r="AW304" s="11" t="s">
        <v>35</v>
      </c>
      <c r="AX304" s="11" t="s">
        <v>71</v>
      </c>
      <c r="AY304" s="216" t="s">
        <v>136</v>
      </c>
    </row>
    <row customFormat="1" ht="13.5" r="305" s="12" spans="2:65">
      <c r="B305" s="217"/>
      <c r="C305" s="218"/>
      <c r="D305" s="219" t="s">
        <v>146</v>
      </c>
      <c r="E305" s="220" t="s">
        <v>21</v>
      </c>
      <c r="F305" s="221" t="s">
        <v>148</v>
      </c>
      <c r="G305" s="218"/>
      <c r="H305" s="222">
        <v>119.97</v>
      </c>
      <c r="I305" s="223"/>
      <c r="J305" s="218"/>
      <c r="K305" s="218"/>
      <c r="L305" s="224"/>
      <c r="M305" s="225"/>
      <c r="N305" s="226"/>
      <c r="O305" s="226"/>
      <c r="P305" s="226"/>
      <c r="Q305" s="226"/>
      <c r="R305" s="226"/>
      <c r="S305" s="226"/>
      <c r="T305" s="227"/>
      <c r="AT305" s="228" t="s">
        <v>146</v>
      </c>
      <c r="AU305" s="228" t="s">
        <v>80</v>
      </c>
      <c r="AV305" s="12" t="s">
        <v>144</v>
      </c>
      <c r="AW305" s="12" t="s">
        <v>35</v>
      </c>
      <c r="AX305" s="12" t="s">
        <v>76</v>
      </c>
      <c r="AY305" s="228" t="s">
        <v>136</v>
      </c>
    </row>
    <row customFormat="1" customHeight="1" ht="22.5" r="306" s="1" spans="2:65">
      <c r="B306" s="41"/>
      <c r="C306" s="256" t="s">
        <v>387</v>
      </c>
      <c r="D306" s="256" t="s">
        <v>265</v>
      </c>
      <c r="E306" s="257" t="s">
        <v>388</v>
      </c>
      <c r="F306" s="258" t="s">
        <v>389</v>
      </c>
      <c r="G306" s="259" t="s">
        <v>344</v>
      </c>
      <c r="H306" s="260">
        <v>4.2000000000000003E-2</v>
      </c>
      <c r="I306" s="261"/>
      <c r="J306" s="262">
        <f>ROUND(I306*H306,1)</f>
        <v>0</v>
      </c>
      <c r="K306" s="258" t="s">
        <v>143</v>
      </c>
      <c r="L306" s="263"/>
      <c r="M306" s="264" t="s">
        <v>21</v>
      </c>
      <c r="N306" s="265" t="s">
        <v>42</v>
      </c>
      <c r="O306" s="42"/>
      <c r="P306" s="202">
        <f>O306*H306</f>
        <v>0</v>
      </c>
      <c r="Q306" s="202">
        <v>1</v>
      </c>
      <c r="R306" s="202">
        <f>Q306*H306</f>
        <v>4.2000000000000003E-2</v>
      </c>
      <c r="S306" s="202">
        <v>0</v>
      </c>
      <c r="T306" s="203">
        <f>S306*H306</f>
        <v>0</v>
      </c>
      <c r="AR306" s="24" t="s">
        <v>341</v>
      </c>
      <c r="AT306" s="24" t="s">
        <v>265</v>
      </c>
      <c r="AU306" s="24" t="s">
        <v>80</v>
      </c>
      <c r="AY306" s="24" t="s">
        <v>136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24" t="s">
        <v>76</v>
      </c>
      <c r="BK306" s="204">
        <f>ROUND(I306*H306,1)</f>
        <v>0</v>
      </c>
      <c r="BL306" s="24" t="s">
        <v>250</v>
      </c>
      <c r="BM306" s="24" t="s">
        <v>390</v>
      </c>
    </row>
    <row customFormat="1" ht="27" r="307" s="1" spans="2:65">
      <c r="B307" s="41"/>
      <c r="C307" s="63"/>
      <c r="D307" s="207" t="s">
        <v>391</v>
      </c>
      <c r="E307" s="63"/>
      <c r="F307" s="266" t="s">
        <v>392</v>
      </c>
      <c r="G307" s="63"/>
      <c r="H307" s="63"/>
      <c r="I307" s="163"/>
      <c r="J307" s="63"/>
      <c r="K307" s="63"/>
      <c r="L307" s="61"/>
      <c r="M307" s="267"/>
      <c r="N307" s="42"/>
      <c r="O307" s="42"/>
      <c r="P307" s="42"/>
      <c r="Q307" s="42"/>
      <c r="R307" s="42"/>
      <c r="S307" s="42"/>
      <c r="T307" s="78"/>
      <c r="AT307" s="24" t="s">
        <v>391</v>
      </c>
      <c r="AU307" s="24" t="s">
        <v>80</v>
      </c>
    </row>
    <row customFormat="1" ht="13.5" r="308" s="11" spans="2:65">
      <c r="B308" s="205"/>
      <c r="C308" s="206"/>
      <c r="D308" s="219" t="s">
        <v>146</v>
      </c>
      <c r="E308" s="206"/>
      <c r="F308" s="254" t="s">
        <v>393</v>
      </c>
      <c r="G308" s="206"/>
      <c r="H308" s="255">
        <v>4.2000000000000003E-2</v>
      </c>
      <c r="I308" s="211"/>
      <c r="J308" s="206"/>
      <c r="K308" s="206"/>
      <c r="L308" s="212"/>
      <c r="M308" s="213"/>
      <c r="N308" s="214"/>
      <c r="O308" s="214"/>
      <c r="P308" s="214"/>
      <c r="Q308" s="214"/>
      <c r="R308" s="214"/>
      <c r="S308" s="214"/>
      <c r="T308" s="215"/>
      <c r="AT308" s="216" t="s">
        <v>146</v>
      </c>
      <c r="AU308" s="216" t="s">
        <v>80</v>
      </c>
      <c r="AV308" s="11" t="s">
        <v>80</v>
      </c>
      <c r="AW308" s="11" t="s">
        <v>6</v>
      </c>
      <c r="AX308" s="11" t="s">
        <v>76</v>
      </c>
      <c r="AY308" s="216" t="s">
        <v>136</v>
      </c>
    </row>
    <row customFormat="1" customHeight="1" ht="31.5" r="309" s="1" spans="2:65">
      <c r="B309" s="41"/>
      <c r="C309" s="193" t="s">
        <v>394</v>
      </c>
      <c r="D309" s="193" t="s">
        <v>139</v>
      </c>
      <c r="E309" s="194" t="s">
        <v>395</v>
      </c>
      <c r="F309" s="195" t="s">
        <v>396</v>
      </c>
      <c r="G309" s="196" t="s">
        <v>151</v>
      </c>
      <c r="H309" s="197">
        <v>119.97</v>
      </c>
      <c r="I309" s="198"/>
      <c r="J309" s="199">
        <f>ROUND(I309*H309,1)</f>
        <v>0</v>
      </c>
      <c r="K309" s="195" t="s">
        <v>143</v>
      </c>
      <c r="L309" s="61"/>
      <c r="M309" s="200" t="s">
        <v>21</v>
      </c>
      <c r="N309" s="201" t="s">
        <v>42</v>
      </c>
      <c r="O309" s="42"/>
      <c r="P309" s="202">
        <f>O309*H309</f>
        <v>0</v>
      </c>
      <c r="Q309" s="202">
        <v>4.0000000000000002E-4</v>
      </c>
      <c r="R309" s="202">
        <f>Q309*H309</f>
        <v>4.7988000000000003E-2</v>
      </c>
      <c r="S309" s="202">
        <v>0</v>
      </c>
      <c r="T309" s="203">
        <f>S309*H309</f>
        <v>0</v>
      </c>
      <c r="AR309" s="24" t="s">
        <v>250</v>
      </c>
      <c r="AT309" s="24" t="s">
        <v>139</v>
      </c>
      <c r="AU309" s="24" t="s">
        <v>80</v>
      </c>
      <c r="AY309" s="24" t="s">
        <v>136</v>
      </c>
      <c r="BE309" s="204">
        <f>IF(N309="základní",J309,0)</f>
        <v>0</v>
      </c>
      <c r="BF309" s="204">
        <f>IF(N309="snížená",J309,0)</f>
        <v>0</v>
      </c>
      <c r="BG309" s="204">
        <f>IF(N309="zákl. přenesená",J309,0)</f>
        <v>0</v>
      </c>
      <c r="BH309" s="204">
        <f>IF(N309="sníž. přenesená",J309,0)</f>
        <v>0</v>
      </c>
      <c r="BI309" s="204">
        <f>IF(N309="nulová",J309,0)</f>
        <v>0</v>
      </c>
      <c r="BJ309" s="24" t="s">
        <v>76</v>
      </c>
      <c r="BK309" s="204">
        <f>ROUND(I309*H309,1)</f>
        <v>0</v>
      </c>
      <c r="BL309" s="24" t="s">
        <v>250</v>
      </c>
      <c r="BM309" s="24" t="s">
        <v>397</v>
      </c>
    </row>
    <row customFormat="1" ht="13.5" r="310" s="11" spans="2:65">
      <c r="B310" s="205"/>
      <c r="C310" s="206"/>
      <c r="D310" s="207" t="s">
        <v>146</v>
      </c>
      <c r="E310" s="208" t="s">
        <v>21</v>
      </c>
      <c r="F310" s="209" t="s">
        <v>234</v>
      </c>
      <c r="G310" s="206"/>
      <c r="H310" s="210">
        <v>119.5</v>
      </c>
      <c r="I310" s="211"/>
      <c r="J310" s="206"/>
      <c r="K310" s="206"/>
      <c r="L310" s="212"/>
      <c r="M310" s="213"/>
      <c r="N310" s="214"/>
      <c r="O310" s="214"/>
      <c r="P310" s="214"/>
      <c r="Q310" s="214"/>
      <c r="R310" s="214"/>
      <c r="S310" s="214"/>
      <c r="T310" s="215"/>
      <c r="AT310" s="216" t="s">
        <v>146</v>
      </c>
      <c r="AU310" s="216" t="s">
        <v>80</v>
      </c>
      <c r="AV310" s="11" t="s">
        <v>80</v>
      </c>
      <c r="AW310" s="11" t="s">
        <v>35</v>
      </c>
      <c r="AX310" s="11" t="s">
        <v>71</v>
      </c>
      <c r="AY310" s="216" t="s">
        <v>136</v>
      </c>
    </row>
    <row customFormat="1" ht="13.5" r="311" s="11" spans="2:65">
      <c r="B311" s="205"/>
      <c r="C311" s="206"/>
      <c r="D311" s="207" t="s">
        <v>146</v>
      </c>
      <c r="E311" s="208" t="s">
        <v>21</v>
      </c>
      <c r="F311" s="209" t="s">
        <v>386</v>
      </c>
      <c r="G311" s="206"/>
      <c r="H311" s="210">
        <v>0.47</v>
      </c>
      <c r="I311" s="211"/>
      <c r="J311" s="206"/>
      <c r="K311" s="206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146</v>
      </c>
      <c r="AU311" s="216" t="s">
        <v>80</v>
      </c>
      <c r="AV311" s="11" t="s">
        <v>80</v>
      </c>
      <c r="AW311" s="11" t="s">
        <v>35</v>
      </c>
      <c r="AX311" s="11" t="s">
        <v>71</v>
      </c>
      <c r="AY311" s="216" t="s">
        <v>136</v>
      </c>
    </row>
    <row customFormat="1" ht="13.5" r="312" s="12" spans="2:65">
      <c r="B312" s="217"/>
      <c r="C312" s="218"/>
      <c r="D312" s="219" t="s">
        <v>146</v>
      </c>
      <c r="E312" s="220" t="s">
        <v>21</v>
      </c>
      <c r="F312" s="221" t="s">
        <v>148</v>
      </c>
      <c r="G312" s="218"/>
      <c r="H312" s="222">
        <v>119.97</v>
      </c>
      <c r="I312" s="223"/>
      <c r="J312" s="218"/>
      <c r="K312" s="218"/>
      <c r="L312" s="224"/>
      <c r="M312" s="225"/>
      <c r="N312" s="226"/>
      <c r="O312" s="226"/>
      <c r="P312" s="226"/>
      <c r="Q312" s="226"/>
      <c r="R312" s="226"/>
      <c r="S312" s="226"/>
      <c r="T312" s="227"/>
      <c r="AT312" s="228" t="s">
        <v>146</v>
      </c>
      <c r="AU312" s="228" t="s">
        <v>80</v>
      </c>
      <c r="AV312" s="12" t="s">
        <v>144</v>
      </c>
      <c r="AW312" s="12" t="s">
        <v>35</v>
      </c>
      <c r="AX312" s="12" t="s">
        <v>76</v>
      </c>
      <c r="AY312" s="228" t="s">
        <v>136</v>
      </c>
    </row>
    <row customFormat="1" customHeight="1" ht="22.5" r="313" s="1" spans="2:65">
      <c r="B313" s="41"/>
      <c r="C313" s="256" t="s">
        <v>398</v>
      </c>
      <c r="D313" s="256" t="s">
        <v>265</v>
      </c>
      <c r="E313" s="257" t="s">
        <v>399</v>
      </c>
      <c r="F313" s="258" t="s">
        <v>400</v>
      </c>
      <c r="G313" s="259" t="s">
        <v>151</v>
      </c>
      <c r="H313" s="260">
        <v>137.96600000000001</v>
      </c>
      <c r="I313" s="261"/>
      <c r="J313" s="262">
        <f>ROUND(I313*H313,1)</f>
        <v>0</v>
      </c>
      <c r="K313" s="258" t="s">
        <v>143</v>
      </c>
      <c r="L313" s="263"/>
      <c r="M313" s="264" t="s">
        <v>21</v>
      </c>
      <c r="N313" s="265" t="s">
        <v>42</v>
      </c>
      <c r="O313" s="42"/>
      <c r="P313" s="202">
        <f>O313*H313</f>
        <v>0</v>
      </c>
      <c r="Q313" s="202">
        <v>4.4999999999999997E-3</v>
      </c>
      <c r="R313" s="202">
        <f>Q313*H313</f>
        <v>0.62084700000000004</v>
      </c>
      <c r="S313" s="202">
        <v>0</v>
      </c>
      <c r="T313" s="203">
        <f>S313*H313</f>
        <v>0</v>
      </c>
      <c r="AR313" s="24" t="s">
        <v>341</v>
      </c>
      <c r="AT313" s="24" t="s">
        <v>265</v>
      </c>
      <c r="AU313" s="24" t="s">
        <v>80</v>
      </c>
      <c r="AY313" s="24" t="s">
        <v>136</v>
      </c>
      <c r="BE313" s="204">
        <f>IF(N313="základní",J313,0)</f>
        <v>0</v>
      </c>
      <c r="BF313" s="204">
        <f>IF(N313="snížená",J313,0)</f>
        <v>0</v>
      </c>
      <c r="BG313" s="204">
        <f>IF(N313="zákl. přenesená",J313,0)</f>
        <v>0</v>
      </c>
      <c r="BH313" s="204">
        <f>IF(N313="sníž. přenesená",J313,0)</f>
        <v>0</v>
      </c>
      <c r="BI313" s="204">
        <f>IF(N313="nulová",J313,0)</f>
        <v>0</v>
      </c>
      <c r="BJ313" s="24" t="s">
        <v>76</v>
      </c>
      <c r="BK313" s="204">
        <f>ROUND(I313*H313,1)</f>
        <v>0</v>
      </c>
      <c r="BL313" s="24" t="s">
        <v>250</v>
      </c>
      <c r="BM313" s="24" t="s">
        <v>401</v>
      </c>
    </row>
    <row customFormat="1" ht="13.5" r="314" s="11" spans="2:65">
      <c r="B314" s="205"/>
      <c r="C314" s="206"/>
      <c r="D314" s="219" t="s">
        <v>146</v>
      </c>
      <c r="E314" s="206"/>
      <c r="F314" s="254" t="s">
        <v>402</v>
      </c>
      <c r="G314" s="206"/>
      <c r="H314" s="255">
        <v>137.96600000000001</v>
      </c>
      <c r="I314" s="211"/>
      <c r="J314" s="206"/>
      <c r="K314" s="206"/>
      <c r="L314" s="212"/>
      <c r="M314" s="213"/>
      <c r="N314" s="214"/>
      <c r="O314" s="214"/>
      <c r="P314" s="214"/>
      <c r="Q314" s="214"/>
      <c r="R314" s="214"/>
      <c r="S314" s="214"/>
      <c r="T314" s="215"/>
      <c r="AT314" s="216" t="s">
        <v>146</v>
      </c>
      <c r="AU314" s="216" t="s">
        <v>80</v>
      </c>
      <c r="AV314" s="11" t="s">
        <v>80</v>
      </c>
      <c r="AW314" s="11" t="s">
        <v>6</v>
      </c>
      <c r="AX314" s="11" t="s">
        <v>76</v>
      </c>
      <c r="AY314" s="216" t="s">
        <v>136</v>
      </c>
    </row>
    <row customFormat="1" customHeight="1" ht="22.5" r="315" s="1" spans="2:65">
      <c r="B315" s="41"/>
      <c r="C315" s="193" t="s">
        <v>403</v>
      </c>
      <c r="D315" s="193" t="s">
        <v>139</v>
      </c>
      <c r="E315" s="194" t="s">
        <v>404</v>
      </c>
      <c r="F315" s="195" t="s">
        <v>405</v>
      </c>
      <c r="G315" s="196" t="s">
        <v>151</v>
      </c>
      <c r="H315" s="197">
        <v>12.25</v>
      </c>
      <c r="I315" s="198"/>
      <c r="J315" s="199">
        <f>ROUND(I315*H315,1)</f>
        <v>0</v>
      </c>
      <c r="K315" s="195" t="s">
        <v>143</v>
      </c>
      <c r="L315" s="61"/>
      <c r="M315" s="200" t="s">
        <v>21</v>
      </c>
      <c r="N315" s="201" t="s">
        <v>42</v>
      </c>
      <c r="O315" s="42"/>
      <c r="P315" s="202">
        <f>O315*H315</f>
        <v>0</v>
      </c>
      <c r="Q315" s="202">
        <v>6.0000000000000001E-3</v>
      </c>
      <c r="R315" s="202">
        <f>Q315*H315</f>
        <v>7.3499999999999996E-2</v>
      </c>
      <c r="S315" s="202">
        <v>0</v>
      </c>
      <c r="T315" s="203">
        <f>S315*H315</f>
        <v>0</v>
      </c>
      <c r="AR315" s="24" t="s">
        <v>250</v>
      </c>
      <c r="AT315" s="24" t="s">
        <v>139</v>
      </c>
      <c r="AU315" s="24" t="s">
        <v>80</v>
      </c>
      <c r="AY315" s="24" t="s">
        <v>136</v>
      </c>
      <c r="BE315" s="204">
        <f>IF(N315="základní",J315,0)</f>
        <v>0</v>
      </c>
      <c r="BF315" s="204">
        <f>IF(N315="snížená",J315,0)</f>
        <v>0</v>
      </c>
      <c r="BG315" s="204">
        <f>IF(N315="zákl. přenesená",J315,0)</f>
        <v>0</v>
      </c>
      <c r="BH315" s="204">
        <f>IF(N315="sníž. přenesená",J315,0)</f>
        <v>0</v>
      </c>
      <c r="BI315" s="204">
        <f>IF(N315="nulová",J315,0)</f>
        <v>0</v>
      </c>
      <c r="BJ315" s="24" t="s">
        <v>76</v>
      </c>
      <c r="BK315" s="204">
        <f>ROUND(I315*H315,1)</f>
        <v>0</v>
      </c>
      <c r="BL315" s="24" t="s">
        <v>250</v>
      </c>
      <c r="BM315" s="24" t="s">
        <v>406</v>
      </c>
    </row>
    <row customFormat="1" ht="13.5" r="316" s="13" spans="2:65">
      <c r="B316" s="232"/>
      <c r="C316" s="233"/>
      <c r="D316" s="207" t="s">
        <v>146</v>
      </c>
      <c r="E316" s="234" t="s">
        <v>21</v>
      </c>
      <c r="F316" s="235" t="s">
        <v>407</v>
      </c>
      <c r="G316" s="233"/>
      <c r="H316" s="236" t="s">
        <v>21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AT316" s="242" t="s">
        <v>146</v>
      </c>
      <c r="AU316" s="242" t="s">
        <v>80</v>
      </c>
      <c r="AV316" s="13" t="s">
        <v>76</v>
      </c>
      <c r="AW316" s="13" t="s">
        <v>35</v>
      </c>
      <c r="AX316" s="13" t="s">
        <v>71</v>
      </c>
      <c r="AY316" s="242" t="s">
        <v>136</v>
      </c>
    </row>
    <row customFormat="1" ht="13.5" r="317" s="11" spans="2:65">
      <c r="B317" s="205"/>
      <c r="C317" s="206"/>
      <c r="D317" s="207" t="s">
        <v>146</v>
      </c>
      <c r="E317" s="208" t="s">
        <v>21</v>
      </c>
      <c r="F317" s="209" t="s">
        <v>408</v>
      </c>
      <c r="G317" s="206"/>
      <c r="H317" s="210">
        <v>12.25</v>
      </c>
      <c r="I317" s="211"/>
      <c r="J317" s="206"/>
      <c r="K317" s="206"/>
      <c r="L317" s="212"/>
      <c r="M317" s="213"/>
      <c r="N317" s="214"/>
      <c r="O317" s="214"/>
      <c r="P317" s="214"/>
      <c r="Q317" s="214"/>
      <c r="R317" s="214"/>
      <c r="S317" s="214"/>
      <c r="T317" s="215"/>
      <c r="AT317" s="216" t="s">
        <v>146</v>
      </c>
      <c r="AU317" s="216" t="s">
        <v>80</v>
      </c>
      <c r="AV317" s="11" t="s">
        <v>80</v>
      </c>
      <c r="AW317" s="11" t="s">
        <v>35</v>
      </c>
      <c r="AX317" s="11" t="s">
        <v>71</v>
      </c>
      <c r="AY317" s="216" t="s">
        <v>136</v>
      </c>
    </row>
    <row customFormat="1" ht="13.5" r="318" s="12" spans="2:65">
      <c r="B318" s="217"/>
      <c r="C318" s="218"/>
      <c r="D318" s="219" t="s">
        <v>146</v>
      </c>
      <c r="E318" s="220" t="s">
        <v>21</v>
      </c>
      <c r="F318" s="221" t="s">
        <v>148</v>
      </c>
      <c r="G318" s="218"/>
      <c r="H318" s="222">
        <v>12.25</v>
      </c>
      <c r="I318" s="223"/>
      <c r="J318" s="218"/>
      <c r="K318" s="218"/>
      <c r="L318" s="224"/>
      <c r="M318" s="225"/>
      <c r="N318" s="226"/>
      <c r="O318" s="226"/>
      <c r="P318" s="226"/>
      <c r="Q318" s="226"/>
      <c r="R318" s="226"/>
      <c r="S318" s="226"/>
      <c r="T318" s="227"/>
      <c r="AT318" s="228" t="s">
        <v>146</v>
      </c>
      <c r="AU318" s="228" t="s">
        <v>80</v>
      </c>
      <c r="AV318" s="12" t="s">
        <v>144</v>
      </c>
      <c r="AW318" s="12" t="s">
        <v>35</v>
      </c>
      <c r="AX318" s="12" t="s">
        <v>76</v>
      </c>
      <c r="AY318" s="228" t="s">
        <v>136</v>
      </c>
    </row>
    <row customFormat="1" customHeight="1" ht="22.5" r="319" s="1" spans="2:65">
      <c r="B319" s="41"/>
      <c r="C319" s="193" t="s">
        <v>409</v>
      </c>
      <c r="D319" s="193" t="s">
        <v>139</v>
      </c>
      <c r="E319" s="194" t="s">
        <v>410</v>
      </c>
      <c r="F319" s="195" t="s">
        <v>411</v>
      </c>
      <c r="G319" s="196" t="s">
        <v>151</v>
      </c>
      <c r="H319" s="197">
        <v>3.4849999999999999</v>
      </c>
      <c r="I319" s="198"/>
      <c r="J319" s="199">
        <f>ROUND(I319*H319,1)</f>
        <v>0</v>
      </c>
      <c r="K319" s="195" t="s">
        <v>143</v>
      </c>
      <c r="L319" s="61"/>
      <c r="M319" s="200" t="s">
        <v>21</v>
      </c>
      <c r="N319" s="201" t="s">
        <v>42</v>
      </c>
      <c r="O319" s="42"/>
      <c r="P319" s="202">
        <f>O319*H319</f>
        <v>0</v>
      </c>
      <c r="Q319" s="202">
        <v>6.11E-3</v>
      </c>
      <c r="R319" s="202">
        <f>Q319*H319</f>
        <v>2.1293349999999999E-2</v>
      </c>
      <c r="S319" s="202">
        <v>0</v>
      </c>
      <c r="T319" s="203">
        <f>S319*H319</f>
        <v>0</v>
      </c>
      <c r="AR319" s="24" t="s">
        <v>250</v>
      </c>
      <c r="AT319" s="24" t="s">
        <v>139</v>
      </c>
      <c r="AU319" s="24" t="s">
        <v>80</v>
      </c>
      <c r="AY319" s="24" t="s">
        <v>136</v>
      </c>
      <c r="BE319" s="204">
        <f>IF(N319="základní",J319,0)</f>
        <v>0</v>
      </c>
      <c r="BF319" s="204">
        <f>IF(N319="snížená",J319,0)</f>
        <v>0</v>
      </c>
      <c r="BG319" s="204">
        <f>IF(N319="zákl. přenesená",J319,0)</f>
        <v>0</v>
      </c>
      <c r="BH319" s="204">
        <f>IF(N319="sníž. přenesená",J319,0)</f>
        <v>0</v>
      </c>
      <c r="BI319" s="204">
        <f>IF(N319="nulová",J319,0)</f>
        <v>0</v>
      </c>
      <c r="BJ319" s="24" t="s">
        <v>76</v>
      </c>
      <c r="BK319" s="204">
        <f>ROUND(I319*H319,1)</f>
        <v>0</v>
      </c>
      <c r="BL319" s="24" t="s">
        <v>250</v>
      </c>
      <c r="BM319" s="24" t="s">
        <v>412</v>
      </c>
    </row>
    <row customFormat="1" ht="13.5" r="320" s="13" spans="2:65">
      <c r="B320" s="232"/>
      <c r="C320" s="233"/>
      <c r="D320" s="207" t="s">
        <v>146</v>
      </c>
      <c r="E320" s="234" t="s">
        <v>21</v>
      </c>
      <c r="F320" s="235" t="s">
        <v>413</v>
      </c>
      <c r="G320" s="233"/>
      <c r="H320" s="236" t="s">
        <v>21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AT320" s="242" t="s">
        <v>146</v>
      </c>
      <c r="AU320" s="242" t="s">
        <v>80</v>
      </c>
      <c r="AV320" s="13" t="s">
        <v>76</v>
      </c>
      <c r="AW320" s="13" t="s">
        <v>35</v>
      </c>
      <c r="AX320" s="13" t="s">
        <v>71</v>
      </c>
      <c r="AY320" s="242" t="s">
        <v>136</v>
      </c>
    </row>
    <row customFormat="1" ht="13.5" r="321" s="11" spans="2:65">
      <c r="B321" s="205"/>
      <c r="C321" s="206"/>
      <c r="D321" s="207" t="s">
        <v>146</v>
      </c>
      <c r="E321" s="208" t="s">
        <v>21</v>
      </c>
      <c r="F321" s="209" t="s">
        <v>414</v>
      </c>
      <c r="G321" s="206"/>
      <c r="H321" s="210">
        <v>3.4849999999999999</v>
      </c>
      <c r="I321" s="211"/>
      <c r="J321" s="206"/>
      <c r="K321" s="206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146</v>
      </c>
      <c r="AU321" s="216" t="s">
        <v>80</v>
      </c>
      <c r="AV321" s="11" t="s">
        <v>80</v>
      </c>
      <c r="AW321" s="11" t="s">
        <v>35</v>
      </c>
      <c r="AX321" s="11" t="s">
        <v>71</v>
      </c>
      <c r="AY321" s="216" t="s">
        <v>136</v>
      </c>
    </row>
    <row customFormat="1" ht="13.5" r="322" s="12" spans="2:65">
      <c r="B322" s="217"/>
      <c r="C322" s="218"/>
      <c r="D322" s="219" t="s">
        <v>146</v>
      </c>
      <c r="E322" s="220" t="s">
        <v>21</v>
      </c>
      <c r="F322" s="221" t="s">
        <v>148</v>
      </c>
      <c r="G322" s="218"/>
      <c r="H322" s="222">
        <v>3.4849999999999999</v>
      </c>
      <c r="I322" s="223"/>
      <c r="J322" s="218"/>
      <c r="K322" s="218"/>
      <c r="L322" s="224"/>
      <c r="M322" s="225"/>
      <c r="N322" s="226"/>
      <c r="O322" s="226"/>
      <c r="P322" s="226"/>
      <c r="Q322" s="226"/>
      <c r="R322" s="226"/>
      <c r="S322" s="226"/>
      <c r="T322" s="227"/>
      <c r="AT322" s="228" t="s">
        <v>146</v>
      </c>
      <c r="AU322" s="228" t="s">
        <v>80</v>
      </c>
      <c r="AV322" s="12" t="s">
        <v>144</v>
      </c>
      <c r="AW322" s="12" t="s">
        <v>35</v>
      </c>
      <c r="AX322" s="12" t="s">
        <v>76</v>
      </c>
      <c r="AY322" s="228" t="s">
        <v>136</v>
      </c>
    </row>
    <row customFormat="1" customHeight="1" ht="22.5" r="323" s="1" spans="2:65">
      <c r="B323" s="41"/>
      <c r="C323" s="193" t="s">
        <v>415</v>
      </c>
      <c r="D323" s="193" t="s">
        <v>139</v>
      </c>
      <c r="E323" s="194" t="s">
        <v>416</v>
      </c>
      <c r="F323" s="195" t="s">
        <v>417</v>
      </c>
      <c r="G323" s="196" t="s">
        <v>418</v>
      </c>
      <c r="H323" s="268"/>
      <c r="I323" s="198"/>
      <c r="J323" s="199">
        <f>ROUND(I323*H323,1)</f>
        <v>0</v>
      </c>
      <c r="K323" s="195" t="s">
        <v>143</v>
      </c>
      <c r="L323" s="61"/>
      <c r="M323" s="200" t="s">
        <v>21</v>
      </c>
      <c r="N323" s="201" t="s">
        <v>42</v>
      </c>
      <c r="O323" s="42"/>
      <c r="P323" s="202">
        <f>O323*H323</f>
        <v>0</v>
      </c>
      <c r="Q323" s="202">
        <v>0</v>
      </c>
      <c r="R323" s="202">
        <f>Q323*H323</f>
        <v>0</v>
      </c>
      <c r="S323" s="202">
        <v>0</v>
      </c>
      <c r="T323" s="203">
        <f>S323*H323</f>
        <v>0</v>
      </c>
      <c r="AR323" s="24" t="s">
        <v>250</v>
      </c>
      <c r="AT323" s="24" t="s">
        <v>139</v>
      </c>
      <c r="AU323" s="24" t="s">
        <v>80</v>
      </c>
      <c r="AY323" s="24" t="s">
        <v>136</v>
      </c>
      <c r="BE323" s="204">
        <f>IF(N323="základní",J323,0)</f>
        <v>0</v>
      </c>
      <c r="BF323" s="204">
        <f>IF(N323="snížená",J323,0)</f>
        <v>0</v>
      </c>
      <c r="BG323" s="204">
        <f>IF(N323="zákl. přenesená",J323,0)</f>
        <v>0</v>
      </c>
      <c r="BH323" s="204">
        <f>IF(N323="sníž. přenesená",J323,0)</f>
        <v>0</v>
      </c>
      <c r="BI323" s="204">
        <f>IF(N323="nulová",J323,0)</f>
        <v>0</v>
      </c>
      <c r="BJ323" s="24" t="s">
        <v>76</v>
      </c>
      <c r="BK323" s="204">
        <f>ROUND(I323*H323,1)</f>
        <v>0</v>
      </c>
      <c r="BL323" s="24" t="s">
        <v>250</v>
      </c>
      <c r="BM323" s="24" t="s">
        <v>419</v>
      </c>
    </row>
    <row customFormat="1" customHeight="1" ht="29.85" r="324" s="10" spans="2:65">
      <c r="B324" s="176"/>
      <c r="C324" s="177"/>
      <c r="D324" s="190" t="s">
        <v>70</v>
      </c>
      <c r="E324" s="191" t="s">
        <v>420</v>
      </c>
      <c r="F324" s="191" t="s">
        <v>421</v>
      </c>
      <c r="G324" s="177"/>
      <c r="H324" s="177"/>
      <c r="I324" s="180"/>
      <c r="J324" s="192">
        <f>BK324</f>
        <v>0</v>
      </c>
      <c r="K324" s="177"/>
      <c r="L324" s="182"/>
      <c r="M324" s="183"/>
      <c r="N324" s="184"/>
      <c r="O324" s="184"/>
      <c r="P324" s="185">
        <f>SUM(P325:P332)</f>
        <v>0</v>
      </c>
      <c r="Q324" s="184"/>
      <c r="R324" s="185">
        <f>SUM(R325:R332)</f>
        <v>6.3370800000000005E-2</v>
      </c>
      <c r="S324" s="184"/>
      <c r="T324" s="186">
        <f>SUM(T325:T332)</f>
        <v>0</v>
      </c>
      <c r="AR324" s="187" t="s">
        <v>80</v>
      </c>
      <c r="AT324" s="188" t="s">
        <v>70</v>
      </c>
      <c r="AU324" s="188" t="s">
        <v>76</v>
      </c>
      <c r="AY324" s="187" t="s">
        <v>136</v>
      </c>
      <c r="BK324" s="189">
        <f>SUM(BK325:BK332)</f>
        <v>0</v>
      </c>
    </row>
    <row customFormat="1" customHeight="1" ht="22.5" r="325" s="1" spans="2:65">
      <c r="B325" s="41"/>
      <c r="C325" s="193" t="s">
        <v>422</v>
      </c>
      <c r="D325" s="193" t="s">
        <v>139</v>
      </c>
      <c r="E325" s="194" t="s">
        <v>423</v>
      </c>
      <c r="F325" s="195" t="s">
        <v>424</v>
      </c>
      <c r="G325" s="196" t="s">
        <v>142</v>
      </c>
      <c r="H325" s="197">
        <v>10.44</v>
      </c>
      <c r="I325" s="198"/>
      <c r="J325" s="199">
        <f>ROUND(I325*H325,1)</f>
        <v>0</v>
      </c>
      <c r="K325" s="195" t="s">
        <v>143</v>
      </c>
      <c r="L325" s="61"/>
      <c r="M325" s="200" t="s">
        <v>21</v>
      </c>
      <c r="N325" s="201" t="s">
        <v>42</v>
      </c>
      <c r="O325" s="42"/>
      <c r="P325" s="202">
        <f>O325*H325</f>
        <v>0</v>
      </c>
      <c r="Q325" s="202">
        <v>1.9000000000000001E-4</v>
      </c>
      <c r="R325" s="202">
        <f>Q325*H325</f>
        <v>1.9835999999999999E-3</v>
      </c>
      <c r="S325" s="202">
        <v>0</v>
      </c>
      <c r="T325" s="203">
        <f>S325*H325</f>
        <v>0</v>
      </c>
      <c r="AR325" s="24" t="s">
        <v>250</v>
      </c>
      <c r="AT325" s="24" t="s">
        <v>139</v>
      </c>
      <c r="AU325" s="24" t="s">
        <v>80</v>
      </c>
      <c r="AY325" s="24" t="s">
        <v>136</v>
      </c>
      <c r="BE325" s="204">
        <f>IF(N325="základní",J325,0)</f>
        <v>0</v>
      </c>
      <c r="BF325" s="204">
        <f>IF(N325="snížená",J325,0)</f>
        <v>0</v>
      </c>
      <c r="BG325" s="204">
        <f>IF(N325="zákl. přenesená",J325,0)</f>
        <v>0</v>
      </c>
      <c r="BH325" s="204">
        <f>IF(N325="sníž. přenesená",J325,0)</f>
        <v>0</v>
      </c>
      <c r="BI325" s="204">
        <f>IF(N325="nulová",J325,0)</f>
        <v>0</v>
      </c>
      <c r="BJ325" s="24" t="s">
        <v>76</v>
      </c>
      <c r="BK325" s="204">
        <f>ROUND(I325*H325,1)</f>
        <v>0</v>
      </c>
      <c r="BL325" s="24" t="s">
        <v>250</v>
      </c>
      <c r="BM325" s="24" t="s">
        <v>425</v>
      </c>
    </row>
    <row customFormat="1" ht="13.5" r="326" s="13" spans="2:65">
      <c r="B326" s="232"/>
      <c r="C326" s="233"/>
      <c r="D326" s="207" t="s">
        <v>146</v>
      </c>
      <c r="E326" s="234" t="s">
        <v>21</v>
      </c>
      <c r="F326" s="235" t="s">
        <v>426</v>
      </c>
      <c r="G326" s="233"/>
      <c r="H326" s="236" t="s">
        <v>21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AT326" s="242" t="s">
        <v>146</v>
      </c>
      <c r="AU326" s="242" t="s">
        <v>80</v>
      </c>
      <c r="AV326" s="13" t="s">
        <v>76</v>
      </c>
      <c r="AW326" s="13" t="s">
        <v>35</v>
      </c>
      <c r="AX326" s="13" t="s">
        <v>71</v>
      </c>
      <c r="AY326" s="242" t="s">
        <v>136</v>
      </c>
    </row>
    <row customFormat="1" ht="13.5" r="327" s="11" spans="2:65">
      <c r="B327" s="205"/>
      <c r="C327" s="206"/>
      <c r="D327" s="207" t="s">
        <v>146</v>
      </c>
      <c r="E327" s="208" t="s">
        <v>21</v>
      </c>
      <c r="F327" s="209" t="s">
        <v>427</v>
      </c>
      <c r="G327" s="206"/>
      <c r="H327" s="210">
        <v>8.1</v>
      </c>
      <c r="I327" s="211"/>
      <c r="J327" s="206"/>
      <c r="K327" s="206"/>
      <c r="L327" s="212"/>
      <c r="M327" s="213"/>
      <c r="N327" s="214"/>
      <c r="O327" s="214"/>
      <c r="P327" s="214"/>
      <c r="Q327" s="214"/>
      <c r="R327" s="214"/>
      <c r="S327" s="214"/>
      <c r="T327" s="215"/>
      <c r="AT327" s="216" t="s">
        <v>146</v>
      </c>
      <c r="AU327" s="216" t="s">
        <v>80</v>
      </c>
      <c r="AV327" s="11" t="s">
        <v>80</v>
      </c>
      <c r="AW327" s="11" t="s">
        <v>35</v>
      </c>
      <c r="AX327" s="11" t="s">
        <v>71</v>
      </c>
      <c r="AY327" s="216" t="s">
        <v>136</v>
      </c>
    </row>
    <row customFormat="1" ht="13.5" r="328" s="11" spans="2:65">
      <c r="B328" s="205"/>
      <c r="C328" s="206"/>
      <c r="D328" s="207" t="s">
        <v>146</v>
      </c>
      <c r="E328" s="208" t="s">
        <v>21</v>
      </c>
      <c r="F328" s="209" t="s">
        <v>428</v>
      </c>
      <c r="G328" s="206"/>
      <c r="H328" s="210">
        <v>2.34</v>
      </c>
      <c r="I328" s="211"/>
      <c r="J328" s="206"/>
      <c r="K328" s="206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146</v>
      </c>
      <c r="AU328" s="216" t="s">
        <v>80</v>
      </c>
      <c r="AV328" s="11" t="s">
        <v>80</v>
      </c>
      <c r="AW328" s="11" t="s">
        <v>35</v>
      </c>
      <c r="AX328" s="11" t="s">
        <v>71</v>
      </c>
      <c r="AY328" s="216" t="s">
        <v>136</v>
      </c>
    </row>
    <row customFormat="1" ht="13.5" r="329" s="12" spans="2:65">
      <c r="B329" s="217"/>
      <c r="C329" s="218"/>
      <c r="D329" s="219" t="s">
        <v>146</v>
      </c>
      <c r="E329" s="220" t="s">
        <v>21</v>
      </c>
      <c r="F329" s="221" t="s">
        <v>148</v>
      </c>
      <c r="G329" s="218"/>
      <c r="H329" s="222">
        <v>10.44</v>
      </c>
      <c r="I329" s="223"/>
      <c r="J329" s="218"/>
      <c r="K329" s="218"/>
      <c r="L329" s="224"/>
      <c r="M329" s="225"/>
      <c r="N329" s="226"/>
      <c r="O329" s="226"/>
      <c r="P329" s="226"/>
      <c r="Q329" s="226"/>
      <c r="R329" s="226"/>
      <c r="S329" s="226"/>
      <c r="T329" s="227"/>
      <c r="AT329" s="228" t="s">
        <v>146</v>
      </c>
      <c r="AU329" s="228" t="s">
        <v>80</v>
      </c>
      <c r="AV329" s="12" t="s">
        <v>144</v>
      </c>
      <c r="AW329" s="12" t="s">
        <v>35</v>
      </c>
      <c r="AX329" s="12" t="s">
        <v>76</v>
      </c>
      <c r="AY329" s="228" t="s">
        <v>136</v>
      </c>
    </row>
    <row customFormat="1" customHeight="1" ht="22.5" r="330" s="1" spans="2:65">
      <c r="B330" s="41"/>
      <c r="C330" s="256" t="s">
        <v>429</v>
      </c>
      <c r="D330" s="256" t="s">
        <v>265</v>
      </c>
      <c r="E330" s="257" t="s">
        <v>430</v>
      </c>
      <c r="F330" s="258" t="s">
        <v>431</v>
      </c>
      <c r="G330" s="259" t="s">
        <v>151</v>
      </c>
      <c r="H330" s="260">
        <v>12.528</v>
      </c>
      <c r="I330" s="261"/>
      <c r="J330" s="262">
        <f>ROUND(I330*H330,1)</f>
        <v>0</v>
      </c>
      <c r="K330" s="258" t="s">
        <v>143</v>
      </c>
      <c r="L330" s="263"/>
      <c r="M330" s="264" t="s">
        <v>21</v>
      </c>
      <c r="N330" s="265" t="s">
        <v>42</v>
      </c>
      <c r="O330" s="42"/>
      <c r="P330" s="202">
        <f>O330*H330</f>
        <v>0</v>
      </c>
      <c r="Q330" s="202">
        <v>4.8999999999999998E-3</v>
      </c>
      <c r="R330" s="202">
        <f>Q330*H330</f>
        <v>6.1387200000000003E-2</v>
      </c>
      <c r="S330" s="202">
        <v>0</v>
      </c>
      <c r="T330" s="203">
        <f>S330*H330</f>
        <v>0</v>
      </c>
      <c r="AR330" s="24" t="s">
        <v>341</v>
      </c>
      <c r="AT330" s="24" t="s">
        <v>265</v>
      </c>
      <c r="AU330" s="24" t="s">
        <v>80</v>
      </c>
      <c r="AY330" s="24" t="s">
        <v>136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24" t="s">
        <v>76</v>
      </c>
      <c r="BK330" s="204">
        <f>ROUND(I330*H330,1)</f>
        <v>0</v>
      </c>
      <c r="BL330" s="24" t="s">
        <v>250</v>
      </c>
      <c r="BM330" s="24" t="s">
        <v>432</v>
      </c>
    </row>
    <row customFormat="1" ht="13.5" r="331" s="11" spans="2:65">
      <c r="B331" s="205"/>
      <c r="C331" s="206"/>
      <c r="D331" s="219" t="s">
        <v>146</v>
      </c>
      <c r="E331" s="206"/>
      <c r="F331" s="254" t="s">
        <v>433</v>
      </c>
      <c r="G331" s="206"/>
      <c r="H331" s="255">
        <v>12.528</v>
      </c>
      <c r="I331" s="211"/>
      <c r="J331" s="206"/>
      <c r="K331" s="206"/>
      <c r="L331" s="212"/>
      <c r="M331" s="213"/>
      <c r="N331" s="214"/>
      <c r="O331" s="214"/>
      <c r="P331" s="214"/>
      <c r="Q331" s="214"/>
      <c r="R331" s="214"/>
      <c r="S331" s="214"/>
      <c r="T331" s="215"/>
      <c r="AT331" s="216" t="s">
        <v>146</v>
      </c>
      <c r="AU331" s="216" t="s">
        <v>80</v>
      </c>
      <c r="AV331" s="11" t="s">
        <v>80</v>
      </c>
      <c r="AW331" s="11" t="s">
        <v>6</v>
      </c>
      <c r="AX331" s="11" t="s">
        <v>76</v>
      </c>
      <c r="AY331" s="216" t="s">
        <v>136</v>
      </c>
    </row>
    <row customFormat="1" customHeight="1" ht="22.5" r="332" s="1" spans="2:65">
      <c r="B332" s="41"/>
      <c r="C332" s="193" t="s">
        <v>434</v>
      </c>
      <c r="D332" s="193" t="s">
        <v>139</v>
      </c>
      <c r="E332" s="194" t="s">
        <v>435</v>
      </c>
      <c r="F332" s="195" t="s">
        <v>436</v>
      </c>
      <c r="G332" s="196" t="s">
        <v>418</v>
      </c>
      <c r="H332" s="268"/>
      <c r="I332" s="198"/>
      <c r="J332" s="199">
        <f>ROUND(I332*H332,1)</f>
        <v>0</v>
      </c>
      <c r="K332" s="195" t="s">
        <v>143</v>
      </c>
      <c r="L332" s="61"/>
      <c r="M332" s="200" t="s">
        <v>21</v>
      </c>
      <c r="N332" s="201" t="s">
        <v>42</v>
      </c>
      <c r="O332" s="42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AR332" s="24" t="s">
        <v>250</v>
      </c>
      <c r="AT332" s="24" t="s">
        <v>139</v>
      </c>
      <c r="AU332" s="24" t="s">
        <v>80</v>
      </c>
      <c r="AY332" s="24" t="s">
        <v>136</v>
      </c>
      <c r="BE332" s="204">
        <f>IF(N332="základní",J332,0)</f>
        <v>0</v>
      </c>
      <c r="BF332" s="204">
        <f>IF(N332="snížená",J332,0)</f>
        <v>0</v>
      </c>
      <c r="BG332" s="204">
        <f>IF(N332="zákl. přenesená",J332,0)</f>
        <v>0</v>
      </c>
      <c r="BH332" s="204">
        <f>IF(N332="sníž. přenesená",J332,0)</f>
        <v>0</v>
      </c>
      <c r="BI332" s="204">
        <f>IF(N332="nulová",J332,0)</f>
        <v>0</v>
      </c>
      <c r="BJ332" s="24" t="s">
        <v>76</v>
      </c>
      <c r="BK332" s="204">
        <f>ROUND(I332*H332,1)</f>
        <v>0</v>
      </c>
      <c r="BL332" s="24" t="s">
        <v>250</v>
      </c>
      <c r="BM332" s="24" t="s">
        <v>437</v>
      </c>
    </row>
    <row customFormat="1" customHeight="1" ht="29.85" r="333" s="10" spans="2:65">
      <c r="B333" s="176"/>
      <c r="C333" s="177"/>
      <c r="D333" s="190" t="s">
        <v>70</v>
      </c>
      <c r="E333" s="191" t="s">
        <v>438</v>
      </c>
      <c r="F333" s="191" t="s">
        <v>439</v>
      </c>
      <c r="G333" s="177"/>
      <c r="H333" s="177"/>
      <c r="I333" s="180"/>
      <c r="J333" s="192">
        <f>BK333</f>
        <v>0</v>
      </c>
      <c r="K333" s="177"/>
      <c r="L333" s="182"/>
      <c r="M333" s="183"/>
      <c r="N333" s="184"/>
      <c r="O333" s="184"/>
      <c r="P333" s="185">
        <f>SUM(P334:P341)</f>
        <v>0</v>
      </c>
      <c r="Q333" s="184"/>
      <c r="R333" s="185">
        <f>SUM(R334:R341)</f>
        <v>0</v>
      </c>
      <c r="S333" s="184"/>
      <c r="T333" s="186">
        <f>SUM(T334:T341)</f>
        <v>0</v>
      </c>
      <c r="AR333" s="187" t="s">
        <v>80</v>
      </c>
      <c r="AT333" s="188" t="s">
        <v>70</v>
      </c>
      <c r="AU333" s="188" t="s">
        <v>76</v>
      </c>
      <c r="AY333" s="187" t="s">
        <v>136</v>
      </c>
      <c r="BK333" s="189">
        <f>SUM(BK334:BK341)</f>
        <v>0</v>
      </c>
    </row>
    <row customFormat="1" customHeight="1" ht="22.5" r="334" s="1" spans="2:65">
      <c r="B334" s="41"/>
      <c r="C334" s="193" t="s">
        <v>440</v>
      </c>
      <c r="D334" s="193" t="s">
        <v>139</v>
      </c>
      <c r="E334" s="194" t="s">
        <v>441</v>
      </c>
      <c r="F334" s="195" t="s">
        <v>442</v>
      </c>
      <c r="G334" s="196" t="s">
        <v>306</v>
      </c>
      <c r="H334" s="197">
        <v>1</v>
      </c>
      <c r="I334" s="198"/>
      <c r="J334" s="199">
        <f>ROUND(I334*H334,1)</f>
        <v>0</v>
      </c>
      <c r="K334" s="195" t="s">
        <v>21</v>
      </c>
      <c r="L334" s="61"/>
      <c r="M334" s="200" t="s">
        <v>21</v>
      </c>
      <c r="N334" s="201" t="s">
        <v>42</v>
      </c>
      <c r="O334" s="42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AR334" s="24" t="s">
        <v>250</v>
      </c>
      <c r="AT334" s="24" t="s">
        <v>139</v>
      </c>
      <c r="AU334" s="24" t="s">
        <v>80</v>
      </c>
      <c r="AY334" s="24" t="s">
        <v>136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24" t="s">
        <v>76</v>
      </c>
      <c r="BK334" s="204">
        <f>ROUND(I334*H334,1)</f>
        <v>0</v>
      </c>
      <c r="BL334" s="24" t="s">
        <v>250</v>
      </c>
      <c r="BM334" s="24" t="s">
        <v>443</v>
      </c>
    </row>
    <row customFormat="1" ht="27" r="335" s="13" spans="2:65">
      <c r="B335" s="232"/>
      <c r="C335" s="233"/>
      <c r="D335" s="207" t="s">
        <v>146</v>
      </c>
      <c r="E335" s="234" t="s">
        <v>21</v>
      </c>
      <c r="F335" s="235" t="s">
        <v>444</v>
      </c>
      <c r="G335" s="233"/>
      <c r="H335" s="236" t="s">
        <v>21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AT335" s="242" t="s">
        <v>146</v>
      </c>
      <c r="AU335" s="242" t="s">
        <v>80</v>
      </c>
      <c r="AV335" s="13" t="s">
        <v>76</v>
      </c>
      <c r="AW335" s="13" t="s">
        <v>35</v>
      </c>
      <c r="AX335" s="13" t="s">
        <v>71</v>
      </c>
      <c r="AY335" s="242" t="s">
        <v>136</v>
      </c>
    </row>
    <row customFormat="1" ht="13.5" r="336" s="11" spans="2:65">
      <c r="B336" s="205"/>
      <c r="C336" s="206"/>
      <c r="D336" s="207" t="s">
        <v>146</v>
      </c>
      <c r="E336" s="208" t="s">
        <v>21</v>
      </c>
      <c r="F336" s="209" t="s">
        <v>76</v>
      </c>
      <c r="G336" s="206"/>
      <c r="H336" s="210">
        <v>1</v>
      </c>
      <c r="I336" s="211"/>
      <c r="J336" s="206"/>
      <c r="K336" s="206"/>
      <c r="L336" s="212"/>
      <c r="M336" s="213"/>
      <c r="N336" s="214"/>
      <c r="O336" s="214"/>
      <c r="P336" s="214"/>
      <c r="Q336" s="214"/>
      <c r="R336" s="214"/>
      <c r="S336" s="214"/>
      <c r="T336" s="215"/>
      <c r="AT336" s="216" t="s">
        <v>146</v>
      </c>
      <c r="AU336" s="216" t="s">
        <v>80</v>
      </c>
      <c r="AV336" s="11" t="s">
        <v>80</v>
      </c>
      <c r="AW336" s="11" t="s">
        <v>35</v>
      </c>
      <c r="AX336" s="11" t="s">
        <v>71</v>
      </c>
      <c r="AY336" s="216" t="s">
        <v>136</v>
      </c>
    </row>
    <row customFormat="1" ht="13.5" r="337" s="12" spans="2:65">
      <c r="B337" s="217"/>
      <c r="C337" s="218"/>
      <c r="D337" s="219" t="s">
        <v>146</v>
      </c>
      <c r="E337" s="220" t="s">
        <v>21</v>
      </c>
      <c r="F337" s="221" t="s">
        <v>148</v>
      </c>
      <c r="G337" s="218"/>
      <c r="H337" s="222">
        <v>1</v>
      </c>
      <c r="I337" s="223"/>
      <c r="J337" s="218"/>
      <c r="K337" s="218"/>
      <c r="L337" s="224"/>
      <c r="M337" s="225"/>
      <c r="N337" s="226"/>
      <c r="O337" s="226"/>
      <c r="P337" s="226"/>
      <c r="Q337" s="226"/>
      <c r="R337" s="226"/>
      <c r="S337" s="226"/>
      <c r="T337" s="227"/>
      <c r="AT337" s="228" t="s">
        <v>146</v>
      </c>
      <c r="AU337" s="228" t="s">
        <v>80</v>
      </c>
      <c r="AV337" s="12" t="s">
        <v>144</v>
      </c>
      <c r="AW337" s="12" t="s">
        <v>35</v>
      </c>
      <c r="AX337" s="12" t="s">
        <v>76</v>
      </c>
      <c r="AY337" s="228" t="s">
        <v>136</v>
      </c>
    </row>
    <row customFormat="1" customHeight="1" ht="22.5" r="338" s="1" spans="2:65">
      <c r="B338" s="41"/>
      <c r="C338" s="193" t="s">
        <v>445</v>
      </c>
      <c r="D338" s="193" t="s">
        <v>139</v>
      </c>
      <c r="E338" s="194" t="s">
        <v>446</v>
      </c>
      <c r="F338" s="195" t="s">
        <v>447</v>
      </c>
      <c r="G338" s="196" t="s">
        <v>306</v>
      </c>
      <c r="H338" s="197">
        <v>1</v>
      </c>
      <c r="I338" s="198"/>
      <c r="J338" s="199">
        <f>ROUND(I338*H338,1)</f>
        <v>0</v>
      </c>
      <c r="K338" s="195" t="s">
        <v>21</v>
      </c>
      <c r="L338" s="61"/>
      <c r="M338" s="200" t="s">
        <v>21</v>
      </c>
      <c r="N338" s="201" t="s">
        <v>42</v>
      </c>
      <c r="O338" s="42"/>
      <c r="P338" s="202">
        <f>O338*H338</f>
        <v>0</v>
      </c>
      <c r="Q338" s="202">
        <v>0</v>
      </c>
      <c r="R338" s="202">
        <f>Q338*H338</f>
        <v>0</v>
      </c>
      <c r="S338" s="202">
        <v>0</v>
      </c>
      <c r="T338" s="203">
        <f>S338*H338</f>
        <v>0</v>
      </c>
      <c r="AR338" s="24" t="s">
        <v>250</v>
      </c>
      <c r="AT338" s="24" t="s">
        <v>139</v>
      </c>
      <c r="AU338" s="24" t="s">
        <v>80</v>
      </c>
      <c r="AY338" s="24" t="s">
        <v>136</v>
      </c>
      <c r="BE338" s="204">
        <f>IF(N338="základní",J338,0)</f>
        <v>0</v>
      </c>
      <c r="BF338" s="204">
        <f>IF(N338="snížená",J338,0)</f>
        <v>0</v>
      </c>
      <c r="BG338" s="204">
        <f>IF(N338="zákl. přenesená",J338,0)</f>
        <v>0</v>
      </c>
      <c r="BH338" s="204">
        <f>IF(N338="sníž. přenesená",J338,0)</f>
        <v>0</v>
      </c>
      <c r="BI338" s="204">
        <f>IF(N338="nulová",J338,0)</f>
        <v>0</v>
      </c>
      <c r="BJ338" s="24" t="s">
        <v>76</v>
      </c>
      <c r="BK338" s="204">
        <f>ROUND(I338*H338,1)</f>
        <v>0</v>
      </c>
      <c r="BL338" s="24" t="s">
        <v>250</v>
      </c>
      <c r="BM338" s="24" t="s">
        <v>448</v>
      </c>
    </row>
    <row customFormat="1" ht="27" r="339" s="13" spans="2:65">
      <c r="B339" s="232"/>
      <c r="C339" s="233"/>
      <c r="D339" s="207" t="s">
        <v>146</v>
      </c>
      <c r="E339" s="234" t="s">
        <v>21</v>
      </c>
      <c r="F339" s="235" t="s">
        <v>449</v>
      </c>
      <c r="G339" s="233"/>
      <c r="H339" s="236" t="s">
        <v>21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AT339" s="242" t="s">
        <v>146</v>
      </c>
      <c r="AU339" s="242" t="s">
        <v>80</v>
      </c>
      <c r="AV339" s="13" t="s">
        <v>76</v>
      </c>
      <c r="AW339" s="13" t="s">
        <v>35</v>
      </c>
      <c r="AX339" s="13" t="s">
        <v>71</v>
      </c>
      <c r="AY339" s="242" t="s">
        <v>136</v>
      </c>
    </row>
    <row customFormat="1" ht="13.5" r="340" s="11" spans="2:65">
      <c r="B340" s="205"/>
      <c r="C340" s="206"/>
      <c r="D340" s="207" t="s">
        <v>146</v>
      </c>
      <c r="E340" s="208" t="s">
        <v>21</v>
      </c>
      <c r="F340" s="209" t="s">
        <v>76</v>
      </c>
      <c r="G340" s="206"/>
      <c r="H340" s="210">
        <v>1</v>
      </c>
      <c r="I340" s="211"/>
      <c r="J340" s="206"/>
      <c r="K340" s="206"/>
      <c r="L340" s="212"/>
      <c r="M340" s="213"/>
      <c r="N340" s="214"/>
      <c r="O340" s="214"/>
      <c r="P340" s="214"/>
      <c r="Q340" s="214"/>
      <c r="R340" s="214"/>
      <c r="S340" s="214"/>
      <c r="T340" s="215"/>
      <c r="AT340" s="216" t="s">
        <v>146</v>
      </c>
      <c r="AU340" s="216" t="s">
        <v>80</v>
      </c>
      <c r="AV340" s="11" t="s">
        <v>80</v>
      </c>
      <c r="AW340" s="11" t="s">
        <v>35</v>
      </c>
      <c r="AX340" s="11" t="s">
        <v>71</v>
      </c>
      <c r="AY340" s="216" t="s">
        <v>136</v>
      </c>
    </row>
    <row customFormat="1" ht="13.5" r="341" s="12" spans="2:65">
      <c r="B341" s="217"/>
      <c r="C341" s="218"/>
      <c r="D341" s="207" t="s">
        <v>146</v>
      </c>
      <c r="E341" s="229" t="s">
        <v>21</v>
      </c>
      <c r="F341" s="230" t="s">
        <v>148</v>
      </c>
      <c r="G341" s="218"/>
      <c r="H341" s="231">
        <v>1</v>
      </c>
      <c r="I341" s="223"/>
      <c r="J341" s="218"/>
      <c r="K341" s="218"/>
      <c r="L341" s="224"/>
      <c r="M341" s="225"/>
      <c r="N341" s="226"/>
      <c r="O341" s="226"/>
      <c r="P341" s="226"/>
      <c r="Q341" s="226"/>
      <c r="R341" s="226"/>
      <c r="S341" s="226"/>
      <c r="T341" s="227"/>
      <c r="AT341" s="228" t="s">
        <v>146</v>
      </c>
      <c r="AU341" s="228" t="s">
        <v>80</v>
      </c>
      <c r="AV341" s="12" t="s">
        <v>144</v>
      </c>
      <c r="AW341" s="12" t="s">
        <v>35</v>
      </c>
      <c r="AX341" s="12" t="s">
        <v>76</v>
      </c>
      <c r="AY341" s="228" t="s">
        <v>136</v>
      </c>
    </row>
    <row customFormat="1" customHeight="1" ht="29.85" r="342" s="10" spans="2:65">
      <c r="B342" s="176"/>
      <c r="C342" s="177"/>
      <c r="D342" s="190" t="s">
        <v>70</v>
      </c>
      <c r="E342" s="191" t="s">
        <v>450</v>
      </c>
      <c r="F342" s="191" t="s">
        <v>451</v>
      </c>
      <c r="G342" s="177"/>
      <c r="H342" s="177"/>
      <c r="I342" s="180"/>
      <c r="J342" s="192">
        <f>BK342</f>
        <v>0</v>
      </c>
      <c r="K342" s="177"/>
      <c r="L342" s="182"/>
      <c r="M342" s="183"/>
      <c r="N342" s="184"/>
      <c r="O342" s="184"/>
      <c r="P342" s="185">
        <f>SUM(P343:P346)</f>
        <v>0</v>
      </c>
      <c r="Q342" s="184"/>
      <c r="R342" s="185">
        <f>SUM(R343:R346)</f>
        <v>0</v>
      </c>
      <c r="S342" s="184"/>
      <c r="T342" s="186">
        <f>SUM(T343:T346)</f>
        <v>0</v>
      </c>
      <c r="AR342" s="187" t="s">
        <v>80</v>
      </c>
      <c r="AT342" s="188" t="s">
        <v>70</v>
      </c>
      <c r="AU342" s="188" t="s">
        <v>76</v>
      </c>
      <c r="AY342" s="187" t="s">
        <v>136</v>
      </c>
      <c r="BK342" s="189">
        <f>SUM(BK343:BK346)</f>
        <v>0</v>
      </c>
    </row>
    <row customFormat="1" customHeight="1" ht="22.5" r="343" s="1" spans="2:65">
      <c r="B343" s="41"/>
      <c r="C343" s="193" t="s">
        <v>452</v>
      </c>
      <c r="D343" s="193" t="s">
        <v>139</v>
      </c>
      <c r="E343" s="194" t="s">
        <v>453</v>
      </c>
      <c r="F343" s="195" t="s">
        <v>454</v>
      </c>
      <c r="G343" s="196" t="s">
        <v>306</v>
      </c>
      <c r="H343" s="197">
        <v>1</v>
      </c>
      <c r="I343" s="198"/>
      <c r="J343" s="199">
        <f>ROUND(I343*H343,1)</f>
        <v>0</v>
      </c>
      <c r="K343" s="195" t="s">
        <v>21</v>
      </c>
      <c r="L343" s="61"/>
      <c r="M343" s="200" t="s">
        <v>21</v>
      </c>
      <c r="N343" s="201" t="s">
        <v>42</v>
      </c>
      <c r="O343" s="42"/>
      <c r="P343" s="202">
        <f>O343*H343</f>
        <v>0</v>
      </c>
      <c r="Q343" s="202">
        <v>0</v>
      </c>
      <c r="R343" s="202">
        <f>Q343*H343</f>
        <v>0</v>
      </c>
      <c r="S343" s="202">
        <v>0</v>
      </c>
      <c r="T343" s="203">
        <f>S343*H343</f>
        <v>0</v>
      </c>
      <c r="AR343" s="24" t="s">
        <v>250</v>
      </c>
      <c r="AT343" s="24" t="s">
        <v>139</v>
      </c>
      <c r="AU343" s="24" t="s">
        <v>80</v>
      </c>
      <c r="AY343" s="24" t="s">
        <v>136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24" t="s">
        <v>76</v>
      </c>
      <c r="BK343" s="204">
        <f>ROUND(I343*H343,1)</f>
        <v>0</v>
      </c>
      <c r="BL343" s="24" t="s">
        <v>250</v>
      </c>
      <c r="BM343" s="24" t="s">
        <v>455</v>
      </c>
    </row>
    <row customFormat="1" ht="13.5" r="344" s="13" spans="2:65">
      <c r="B344" s="232"/>
      <c r="C344" s="233"/>
      <c r="D344" s="207" t="s">
        <v>146</v>
      </c>
      <c r="E344" s="234" t="s">
        <v>21</v>
      </c>
      <c r="F344" s="235" t="s">
        <v>456</v>
      </c>
      <c r="G344" s="233"/>
      <c r="H344" s="236" t="s">
        <v>21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AT344" s="242" t="s">
        <v>146</v>
      </c>
      <c r="AU344" s="242" t="s">
        <v>80</v>
      </c>
      <c r="AV344" s="13" t="s">
        <v>76</v>
      </c>
      <c r="AW344" s="13" t="s">
        <v>35</v>
      </c>
      <c r="AX344" s="13" t="s">
        <v>71</v>
      </c>
      <c r="AY344" s="242" t="s">
        <v>136</v>
      </c>
    </row>
    <row customFormat="1" ht="13.5" r="345" s="11" spans="2:65">
      <c r="B345" s="205"/>
      <c r="C345" s="206"/>
      <c r="D345" s="207" t="s">
        <v>146</v>
      </c>
      <c r="E345" s="208" t="s">
        <v>21</v>
      </c>
      <c r="F345" s="209" t="s">
        <v>76</v>
      </c>
      <c r="G345" s="206"/>
      <c r="H345" s="210">
        <v>1</v>
      </c>
      <c r="I345" s="211"/>
      <c r="J345" s="206"/>
      <c r="K345" s="206"/>
      <c r="L345" s="212"/>
      <c r="M345" s="213"/>
      <c r="N345" s="214"/>
      <c r="O345" s="214"/>
      <c r="P345" s="214"/>
      <c r="Q345" s="214"/>
      <c r="R345" s="214"/>
      <c r="S345" s="214"/>
      <c r="T345" s="215"/>
      <c r="AT345" s="216" t="s">
        <v>146</v>
      </c>
      <c r="AU345" s="216" t="s">
        <v>80</v>
      </c>
      <c r="AV345" s="11" t="s">
        <v>80</v>
      </c>
      <c r="AW345" s="11" t="s">
        <v>35</v>
      </c>
      <c r="AX345" s="11" t="s">
        <v>71</v>
      </c>
      <c r="AY345" s="216" t="s">
        <v>136</v>
      </c>
    </row>
    <row customFormat="1" ht="13.5" r="346" s="12" spans="2:65">
      <c r="B346" s="217"/>
      <c r="C346" s="218"/>
      <c r="D346" s="207" t="s">
        <v>146</v>
      </c>
      <c r="E346" s="229" t="s">
        <v>21</v>
      </c>
      <c r="F346" s="230" t="s">
        <v>148</v>
      </c>
      <c r="G346" s="218"/>
      <c r="H346" s="231">
        <v>1</v>
      </c>
      <c r="I346" s="223"/>
      <c r="J346" s="218"/>
      <c r="K346" s="218"/>
      <c r="L346" s="224"/>
      <c r="M346" s="225"/>
      <c r="N346" s="226"/>
      <c r="O346" s="226"/>
      <c r="P346" s="226"/>
      <c r="Q346" s="226"/>
      <c r="R346" s="226"/>
      <c r="S346" s="226"/>
      <c r="T346" s="227"/>
      <c r="AT346" s="228" t="s">
        <v>146</v>
      </c>
      <c r="AU346" s="228" t="s">
        <v>80</v>
      </c>
      <c r="AV346" s="12" t="s">
        <v>144</v>
      </c>
      <c r="AW346" s="12" t="s">
        <v>35</v>
      </c>
      <c r="AX346" s="12" t="s">
        <v>76</v>
      </c>
      <c r="AY346" s="228" t="s">
        <v>136</v>
      </c>
    </row>
    <row customFormat="1" customHeight="1" ht="29.85" r="347" s="10" spans="2:65">
      <c r="B347" s="176"/>
      <c r="C347" s="177"/>
      <c r="D347" s="190" t="s">
        <v>70</v>
      </c>
      <c r="E347" s="191" t="s">
        <v>457</v>
      </c>
      <c r="F347" s="191" t="s">
        <v>458</v>
      </c>
      <c r="G347" s="177"/>
      <c r="H347" s="177"/>
      <c r="I347" s="180"/>
      <c r="J347" s="192">
        <f>BK347</f>
        <v>0</v>
      </c>
      <c r="K347" s="177"/>
      <c r="L347" s="182"/>
      <c r="M347" s="183"/>
      <c r="N347" s="184"/>
      <c r="O347" s="184"/>
      <c r="P347" s="185">
        <f>SUM(P348:P352)</f>
        <v>0</v>
      </c>
      <c r="Q347" s="184"/>
      <c r="R347" s="185">
        <f>SUM(R348:R352)</f>
        <v>0.23281199999999996</v>
      </c>
      <c r="S347" s="184"/>
      <c r="T347" s="186">
        <f>SUM(T348:T352)</f>
        <v>0</v>
      </c>
      <c r="AR347" s="187" t="s">
        <v>80</v>
      </c>
      <c r="AT347" s="188" t="s">
        <v>70</v>
      </c>
      <c r="AU347" s="188" t="s">
        <v>76</v>
      </c>
      <c r="AY347" s="187" t="s">
        <v>136</v>
      </c>
      <c r="BK347" s="189">
        <f>SUM(BK348:BK352)</f>
        <v>0</v>
      </c>
    </row>
    <row customFormat="1" customHeight="1" ht="22.5" r="348" s="1" spans="2:65">
      <c r="B348" s="41"/>
      <c r="C348" s="193" t="s">
        <v>459</v>
      </c>
      <c r="D348" s="193" t="s">
        <v>139</v>
      </c>
      <c r="E348" s="194" t="s">
        <v>460</v>
      </c>
      <c r="F348" s="195" t="s">
        <v>461</v>
      </c>
      <c r="G348" s="196" t="s">
        <v>151</v>
      </c>
      <c r="H348" s="197">
        <v>2.3199999999999998</v>
      </c>
      <c r="I348" s="198"/>
      <c r="J348" s="199">
        <f>ROUND(I348*H348,1)</f>
        <v>0</v>
      </c>
      <c r="K348" s="195" t="s">
        <v>143</v>
      </c>
      <c r="L348" s="61"/>
      <c r="M348" s="200" t="s">
        <v>21</v>
      </c>
      <c r="N348" s="201" t="s">
        <v>42</v>
      </c>
      <c r="O348" s="42"/>
      <c r="P348" s="202">
        <f>O348*H348</f>
        <v>0</v>
      </c>
      <c r="Q348" s="202">
        <v>0.10034999999999999</v>
      </c>
      <c r="R348" s="202">
        <f>Q348*H348</f>
        <v>0.23281199999999996</v>
      </c>
      <c r="S348" s="202">
        <v>0</v>
      </c>
      <c r="T348" s="203">
        <f>S348*H348</f>
        <v>0</v>
      </c>
      <c r="AR348" s="24" t="s">
        <v>250</v>
      </c>
      <c r="AT348" s="24" t="s">
        <v>139</v>
      </c>
      <c r="AU348" s="24" t="s">
        <v>80</v>
      </c>
      <c r="AY348" s="24" t="s">
        <v>136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24" t="s">
        <v>76</v>
      </c>
      <c r="BK348" s="204">
        <f>ROUND(I348*H348,1)</f>
        <v>0</v>
      </c>
      <c r="BL348" s="24" t="s">
        <v>250</v>
      </c>
      <c r="BM348" s="24" t="s">
        <v>462</v>
      </c>
    </row>
    <row customFormat="1" ht="13.5" r="349" s="11" spans="2:65">
      <c r="B349" s="205"/>
      <c r="C349" s="206"/>
      <c r="D349" s="207" t="s">
        <v>146</v>
      </c>
      <c r="E349" s="208" t="s">
        <v>21</v>
      </c>
      <c r="F349" s="209" t="s">
        <v>463</v>
      </c>
      <c r="G349" s="206"/>
      <c r="H349" s="210">
        <v>2.3199999999999998</v>
      </c>
      <c r="I349" s="211"/>
      <c r="J349" s="206"/>
      <c r="K349" s="206"/>
      <c r="L349" s="212"/>
      <c r="M349" s="213"/>
      <c r="N349" s="214"/>
      <c r="O349" s="214"/>
      <c r="P349" s="214"/>
      <c r="Q349" s="214"/>
      <c r="R349" s="214"/>
      <c r="S349" s="214"/>
      <c r="T349" s="215"/>
      <c r="AT349" s="216" t="s">
        <v>146</v>
      </c>
      <c r="AU349" s="216" t="s">
        <v>80</v>
      </c>
      <c r="AV349" s="11" t="s">
        <v>80</v>
      </c>
      <c r="AW349" s="11" t="s">
        <v>35</v>
      </c>
      <c r="AX349" s="11" t="s">
        <v>71</v>
      </c>
      <c r="AY349" s="216" t="s">
        <v>136</v>
      </c>
    </row>
    <row customFormat="1" ht="13.5" r="350" s="12" spans="2:65">
      <c r="B350" s="217"/>
      <c r="C350" s="218"/>
      <c r="D350" s="219" t="s">
        <v>146</v>
      </c>
      <c r="E350" s="220" t="s">
        <v>21</v>
      </c>
      <c r="F350" s="221" t="s">
        <v>148</v>
      </c>
      <c r="G350" s="218"/>
      <c r="H350" s="222">
        <v>2.3199999999999998</v>
      </c>
      <c r="I350" s="223"/>
      <c r="J350" s="218"/>
      <c r="K350" s="218"/>
      <c r="L350" s="224"/>
      <c r="M350" s="225"/>
      <c r="N350" s="226"/>
      <c r="O350" s="226"/>
      <c r="P350" s="226"/>
      <c r="Q350" s="226"/>
      <c r="R350" s="226"/>
      <c r="S350" s="226"/>
      <c r="T350" s="227"/>
      <c r="AT350" s="228" t="s">
        <v>146</v>
      </c>
      <c r="AU350" s="228" t="s">
        <v>80</v>
      </c>
      <c r="AV350" s="12" t="s">
        <v>144</v>
      </c>
      <c r="AW350" s="12" t="s">
        <v>35</v>
      </c>
      <c r="AX350" s="12" t="s">
        <v>76</v>
      </c>
      <c r="AY350" s="228" t="s">
        <v>136</v>
      </c>
    </row>
    <row customFormat="1" customHeight="1" ht="22.5" r="351" s="1" spans="2:65">
      <c r="B351" s="41"/>
      <c r="C351" s="193" t="s">
        <v>464</v>
      </c>
      <c r="D351" s="193" t="s">
        <v>139</v>
      </c>
      <c r="E351" s="194" t="s">
        <v>465</v>
      </c>
      <c r="F351" s="195" t="s">
        <v>466</v>
      </c>
      <c r="G351" s="196" t="s">
        <v>151</v>
      </c>
      <c r="H351" s="197">
        <v>2.3199999999999998</v>
      </c>
      <c r="I351" s="198"/>
      <c r="J351" s="199">
        <f>ROUND(I351*H351,1)</f>
        <v>0</v>
      </c>
      <c r="K351" s="195" t="s">
        <v>143</v>
      </c>
      <c r="L351" s="61"/>
      <c r="M351" s="200" t="s">
        <v>21</v>
      </c>
      <c r="N351" s="201" t="s">
        <v>42</v>
      </c>
      <c r="O351" s="42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AR351" s="24" t="s">
        <v>250</v>
      </c>
      <c r="AT351" s="24" t="s">
        <v>139</v>
      </c>
      <c r="AU351" s="24" t="s">
        <v>80</v>
      </c>
      <c r="AY351" s="24" t="s">
        <v>136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24" t="s">
        <v>76</v>
      </c>
      <c r="BK351" s="204">
        <f>ROUND(I351*H351,1)</f>
        <v>0</v>
      </c>
      <c r="BL351" s="24" t="s">
        <v>250</v>
      </c>
      <c r="BM351" s="24" t="s">
        <v>467</v>
      </c>
    </row>
    <row customFormat="1" customHeight="1" ht="22.5" r="352" s="1" spans="2:65">
      <c r="B352" s="41"/>
      <c r="C352" s="193" t="s">
        <v>468</v>
      </c>
      <c r="D352" s="193" t="s">
        <v>139</v>
      </c>
      <c r="E352" s="194" t="s">
        <v>469</v>
      </c>
      <c r="F352" s="195" t="s">
        <v>470</v>
      </c>
      <c r="G352" s="196" t="s">
        <v>418</v>
      </c>
      <c r="H352" s="268"/>
      <c r="I352" s="198"/>
      <c r="J352" s="199">
        <f>ROUND(I352*H352,1)</f>
        <v>0</v>
      </c>
      <c r="K352" s="195" t="s">
        <v>143</v>
      </c>
      <c r="L352" s="61"/>
      <c r="M352" s="200" t="s">
        <v>21</v>
      </c>
      <c r="N352" s="201" t="s">
        <v>42</v>
      </c>
      <c r="O352" s="42"/>
      <c r="P352" s="202">
        <f>O352*H352</f>
        <v>0</v>
      </c>
      <c r="Q352" s="202">
        <v>0</v>
      </c>
      <c r="R352" s="202">
        <f>Q352*H352</f>
        <v>0</v>
      </c>
      <c r="S352" s="202">
        <v>0</v>
      </c>
      <c r="T352" s="203">
        <f>S352*H352</f>
        <v>0</v>
      </c>
      <c r="AR352" s="24" t="s">
        <v>250</v>
      </c>
      <c r="AT352" s="24" t="s">
        <v>139</v>
      </c>
      <c r="AU352" s="24" t="s">
        <v>80</v>
      </c>
      <c r="AY352" s="24" t="s">
        <v>136</v>
      </c>
      <c r="BE352" s="204">
        <f>IF(N352="základní",J352,0)</f>
        <v>0</v>
      </c>
      <c r="BF352" s="204">
        <f>IF(N352="snížená",J352,0)</f>
        <v>0</v>
      </c>
      <c r="BG352" s="204">
        <f>IF(N352="zákl. přenesená",J352,0)</f>
        <v>0</v>
      </c>
      <c r="BH352" s="204">
        <f>IF(N352="sníž. přenesená",J352,0)</f>
        <v>0</v>
      </c>
      <c r="BI352" s="204">
        <f>IF(N352="nulová",J352,0)</f>
        <v>0</v>
      </c>
      <c r="BJ352" s="24" t="s">
        <v>76</v>
      </c>
      <c r="BK352" s="204">
        <f>ROUND(I352*H352,1)</f>
        <v>0</v>
      </c>
      <c r="BL352" s="24" t="s">
        <v>250</v>
      </c>
      <c r="BM352" s="24" t="s">
        <v>471</v>
      </c>
    </row>
    <row customFormat="1" customHeight="1" ht="29.85" r="353" s="10" spans="2:65">
      <c r="B353" s="176"/>
      <c r="C353" s="177"/>
      <c r="D353" s="190" t="s">
        <v>70</v>
      </c>
      <c r="E353" s="191" t="s">
        <v>472</v>
      </c>
      <c r="F353" s="191" t="s">
        <v>473</v>
      </c>
      <c r="G353" s="177"/>
      <c r="H353" s="177"/>
      <c r="I353" s="180"/>
      <c r="J353" s="192">
        <f>BK353</f>
        <v>0</v>
      </c>
      <c r="K353" s="177"/>
      <c r="L353" s="182"/>
      <c r="M353" s="183"/>
      <c r="N353" s="184"/>
      <c r="O353" s="184"/>
      <c r="P353" s="185">
        <f>SUM(P354:P367)</f>
        <v>0</v>
      </c>
      <c r="Q353" s="184"/>
      <c r="R353" s="185">
        <f>SUM(R354:R367)</f>
        <v>1.5511864599999998</v>
      </c>
      <c r="S353" s="184"/>
      <c r="T353" s="186">
        <f>SUM(T354:T367)</f>
        <v>0</v>
      </c>
      <c r="AR353" s="187" t="s">
        <v>80</v>
      </c>
      <c r="AT353" s="188" t="s">
        <v>70</v>
      </c>
      <c r="AU353" s="188" t="s">
        <v>76</v>
      </c>
      <c r="AY353" s="187" t="s">
        <v>136</v>
      </c>
      <c r="BK353" s="189">
        <f>SUM(BK354:BK367)</f>
        <v>0</v>
      </c>
    </row>
    <row customFormat="1" customHeight="1" ht="22.5" r="354" s="1" spans="2:65">
      <c r="B354" s="41"/>
      <c r="C354" s="193" t="s">
        <v>474</v>
      </c>
      <c r="D354" s="193" t="s">
        <v>139</v>
      </c>
      <c r="E354" s="194" t="s">
        <v>475</v>
      </c>
      <c r="F354" s="195" t="s">
        <v>476</v>
      </c>
      <c r="G354" s="196" t="s">
        <v>151</v>
      </c>
      <c r="H354" s="197">
        <v>90.41</v>
      </c>
      <c r="I354" s="198"/>
      <c r="J354" s="199">
        <f>ROUND(I354*H354,1)</f>
        <v>0</v>
      </c>
      <c r="K354" s="195" t="s">
        <v>143</v>
      </c>
      <c r="L354" s="61"/>
      <c r="M354" s="200" t="s">
        <v>21</v>
      </c>
      <c r="N354" s="201" t="s">
        <v>42</v>
      </c>
      <c r="O354" s="42"/>
      <c r="P354" s="202">
        <f>O354*H354</f>
        <v>0</v>
      </c>
      <c r="Q354" s="202">
        <v>1.223E-2</v>
      </c>
      <c r="R354" s="202">
        <f>Q354*H354</f>
        <v>1.1057142999999998</v>
      </c>
      <c r="S354" s="202">
        <v>0</v>
      </c>
      <c r="T354" s="203">
        <f>S354*H354</f>
        <v>0</v>
      </c>
      <c r="AR354" s="24" t="s">
        <v>250</v>
      </c>
      <c r="AT354" s="24" t="s">
        <v>139</v>
      </c>
      <c r="AU354" s="24" t="s">
        <v>80</v>
      </c>
      <c r="AY354" s="24" t="s">
        <v>136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24" t="s">
        <v>76</v>
      </c>
      <c r="BK354" s="204">
        <f>ROUND(I354*H354,1)</f>
        <v>0</v>
      </c>
      <c r="BL354" s="24" t="s">
        <v>250</v>
      </c>
      <c r="BM354" s="24" t="s">
        <v>477</v>
      </c>
    </row>
    <row customFormat="1" ht="13.5" r="355" s="11" spans="2:65">
      <c r="B355" s="205"/>
      <c r="C355" s="206"/>
      <c r="D355" s="207" t="s">
        <v>146</v>
      </c>
      <c r="E355" s="208" t="s">
        <v>21</v>
      </c>
      <c r="F355" s="209" t="s">
        <v>478</v>
      </c>
      <c r="G355" s="206"/>
      <c r="H355" s="210">
        <v>86.9</v>
      </c>
      <c r="I355" s="211"/>
      <c r="J355" s="206"/>
      <c r="K355" s="206"/>
      <c r="L355" s="212"/>
      <c r="M355" s="213"/>
      <c r="N355" s="214"/>
      <c r="O355" s="214"/>
      <c r="P355" s="214"/>
      <c r="Q355" s="214"/>
      <c r="R355" s="214"/>
      <c r="S355" s="214"/>
      <c r="T355" s="215"/>
      <c r="AT355" s="216" t="s">
        <v>146</v>
      </c>
      <c r="AU355" s="216" t="s">
        <v>80</v>
      </c>
      <c r="AV355" s="11" t="s">
        <v>80</v>
      </c>
      <c r="AW355" s="11" t="s">
        <v>35</v>
      </c>
      <c r="AX355" s="11" t="s">
        <v>71</v>
      </c>
      <c r="AY355" s="216" t="s">
        <v>136</v>
      </c>
    </row>
    <row customFormat="1" ht="13.5" r="356" s="11" spans="2:65">
      <c r="B356" s="205"/>
      <c r="C356" s="206"/>
      <c r="D356" s="207" t="s">
        <v>146</v>
      </c>
      <c r="E356" s="208" t="s">
        <v>21</v>
      </c>
      <c r="F356" s="209" t="s">
        <v>479</v>
      </c>
      <c r="G356" s="206"/>
      <c r="H356" s="210">
        <v>2.4300000000000002</v>
      </c>
      <c r="I356" s="211"/>
      <c r="J356" s="206"/>
      <c r="K356" s="206"/>
      <c r="L356" s="212"/>
      <c r="M356" s="213"/>
      <c r="N356" s="214"/>
      <c r="O356" s="214"/>
      <c r="P356" s="214"/>
      <c r="Q356" s="214"/>
      <c r="R356" s="214"/>
      <c r="S356" s="214"/>
      <c r="T356" s="215"/>
      <c r="AT356" s="216" t="s">
        <v>146</v>
      </c>
      <c r="AU356" s="216" t="s">
        <v>80</v>
      </c>
      <c r="AV356" s="11" t="s">
        <v>80</v>
      </c>
      <c r="AW356" s="11" t="s">
        <v>35</v>
      </c>
      <c r="AX356" s="11" t="s">
        <v>71</v>
      </c>
      <c r="AY356" s="216" t="s">
        <v>136</v>
      </c>
    </row>
    <row customFormat="1" ht="13.5" r="357" s="11" spans="2:65">
      <c r="B357" s="205"/>
      <c r="C357" s="206"/>
      <c r="D357" s="207" t="s">
        <v>146</v>
      </c>
      <c r="E357" s="208" t="s">
        <v>21</v>
      </c>
      <c r="F357" s="209" t="s">
        <v>480</v>
      </c>
      <c r="G357" s="206"/>
      <c r="H357" s="210">
        <v>1.08</v>
      </c>
      <c r="I357" s="211"/>
      <c r="J357" s="206"/>
      <c r="K357" s="206"/>
      <c r="L357" s="212"/>
      <c r="M357" s="213"/>
      <c r="N357" s="214"/>
      <c r="O357" s="214"/>
      <c r="P357" s="214"/>
      <c r="Q357" s="214"/>
      <c r="R357" s="214"/>
      <c r="S357" s="214"/>
      <c r="T357" s="215"/>
      <c r="AT357" s="216" t="s">
        <v>146</v>
      </c>
      <c r="AU357" s="216" t="s">
        <v>80</v>
      </c>
      <c r="AV357" s="11" t="s">
        <v>80</v>
      </c>
      <c r="AW357" s="11" t="s">
        <v>35</v>
      </c>
      <c r="AX357" s="11" t="s">
        <v>71</v>
      </c>
      <c r="AY357" s="216" t="s">
        <v>136</v>
      </c>
    </row>
    <row customFormat="1" ht="13.5" r="358" s="12" spans="2:65">
      <c r="B358" s="217"/>
      <c r="C358" s="218"/>
      <c r="D358" s="219" t="s">
        <v>146</v>
      </c>
      <c r="E358" s="220" t="s">
        <v>21</v>
      </c>
      <c r="F358" s="221" t="s">
        <v>148</v>
      </c>
      <c r="G358" s="218"/>
      <c r="H358" s="222">
        <v>90.41</v>
      </c>
      <c r="I358" s="223"/>
      <c r="J358" s="218"/>
      <c r="K358" s="218"/>
      <c r="L358" s="224"/>
      <c r="M358" s="225"/>
      <c r="N358" s="226"/>
      <c r="O358" s="226"/>
      <c r="P358" s="226"/>
      <c r="Q358" s="226"/>
      <c r="R358" s="226"/>
      <c r="S358" s="226"/>
      <c r="T358" s="227"/>
      <c r="AT358" s="228" t="s">
        <v>146</v>
      </c>
      <c r="AU358" s="228" t="s">
        <v>80</v>
      </c>
      <c r="AV358" s="12" t="s">
        <v>144</v>
      </c>
      <c r="AW358" s="12" t="s">
        <v>35</v>
      </c>
      <c r="AX358" s="12" t="s">
        <v>76</v>
      </c>
      <c r="AY358" s="228" t="s">
        <v>136</v>
      </c>
    </row>
    <row customFormat="1" customHeight="1" ht="22.5" r="359" s="1" spans="2:65">
      <c r="B359" s="41"/>
      <c r="C359" s="193" t="s">
        <v>481</v>
      </c>
      <c r="D359" s="193" t="s">
        <v>139</v>
      </c>
      <c r="E359" s="194" t="s">
        <v>482</v>
      </c>
      <c r="F359" s="195" t="s">
        <v>483</v>
      </c>
      <c r="G359" s="196" t="s">
        <v>151</v>
      </c>
      <c r="H359" s="197">
        <v>20.350000000000001</v>
      </c>
      <c r="I359" s="198"/>
      <c r="J359" s="199">
        <f>ROUND(I359*H359,1)</f>
        <v>0</v>
      </c>
      <c r="K359" s="195" t="s">
        <v>143</v>
      </c>
      <c r="L359" s="61"/>
      <c r="M359" s="200" t="s">
        <v>21</v>
      </c>
      <c r="N359" s="201" t="s">
        <v>42</v>
      </c>
      <c r="O359" s="42"/>
      <c r="P359" s="202">
        <f>O359*H359</f>
        <v>0</v>
      </c>
      <c r="Q359" s="202">
        <v>1.379E-2</v>
      </c>
      <c r="R359" s="202">
        <f>Q359*H359</f>
        <v>0.2806265</v>
      </c>
      <c r="S359" s="202">
        <v>0</v>
      </c>
      <c r="T359" s="203">
        <f>S359*H359</f>
        <v>0</v>
      </c>
      <c r="AR359" s="24" t="s">
        <v>250</v>
      </c>
      <c r="AT359" s="24" t="s">
        <v>139</v>
      </c>
      <c r="AU359" s="24" t="s">
        <v>80</v>
      </c>
      <c r="AY359" s="24" t="s">
        <v>136</v>
      </c>
      <c r="BE359" s="204">
        <f>IF(N359="základní",J359,0)</f>
        <v>0</v>
      </c>
      <c r="BF359" s="204">
        <f>IF(N359="snížená",J359,0)</f>
        <v>0</v>
      </c>
      <c r="BG359" s="204">
        <f>IF(N359="zákl. přenesená",J359,0)</f>
        <v>0</v>
      </c>
      <c r="BH359" s="204">
        <f>IF(N359="sníž. přenesená",J359,0)</f>
        <v>0</v>
      </c>
      <c r="BI359" s="204">
        <f>IF(N359="nulová",J359,0)</f>
        <v>0</v>
      </c>
      <c r="BJ359" s="24" t="s">
        <v>76</v>
      </c>
      <c r="BK359" s="204">
        <f>ROUND(I359*H359,1)</f>
        <v>0</v>
      </c>
      <c r="BL359" s="24" t="s">
        <v>250</v>
      </c>
      <c r="BM359" s="24" t="s">
        <v>484</v>
      </c>
    </row>
    <row customFormat="1" ht="13.5" r="360" s="11" spans="2:65">
      <c r="B360" s="205"/>
      <c r="C360" s="206"/>
      <c r="D360" s="207" t="s">
        <v>146</v>
      </c>
      <c r="E360" s="208" t="s">
        <v>21</v>
      </c>
      <c r="F360" s="209" t="s">
        <v>485</v>
      </c>
      <c r="G360" s="206"/>
      <c r="H360" s="210">
        <v>20.350000000000001</v>
      </c>
      <c r="I360" s="211"/>
      <c r="J360" s="206"/>
      <c r="K360" s="206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146</v>
      </c>
      <c r="AU360" s="216" t="s">
        <v>80</v>
      </c>
      <c r="AV360" s="11" t="s">
        <v>80</v>
      </c>
      <c r="AW360" s="11" t="s">
        <v>35</v>
      </c>
      <c r="AX360" s="11" t="s">
        <v>71</v>
      </c>
      <c r="AY360" s="216" t="s">
        <v>136</v>
      </c>
    </row>
    <row customFormat="1" ht="13.5" r="361" s="12" spans="2:65">
      <c r="B361" s="217"/>
      <c r="C361" s="218"/>
      <c r="D361" s="219" t="s">
        <v>146</v>
      </c>
      <c r="E361" s="220" t="s">
        <v>21</v>
      </c>
      <c r="F361" s="221" t="s">
        <v>148</v>
      </c>
      <c r="G361" s="218"/>
      <c r="H361" s="222">
        <v>20.350000000000001</v>
      </c>
      <c r="I361" s="223"/>
      <c r="J361" s="218"/>
      <c r="K361" s="218"/>
      <c r="L361" s="224"/>
      <c r="M361" s="225"/>
      <c r="N361" s="226"/>
      <c r="O361" s="226"/>
      <c r="P361" s="226"/>
      <c r="Q361" s="226"/>
      <c r="R361" s="226"/>
      <c r="S361" s="226"/>
      <c r="T361" s="227"/>
      <c r="AT361" s="228" t="s">
        <v>146</v>
      </c>
      <c r="AU361" s="228" t="s">
        <v>80</v>
      </c>
      <c r="AV361" s="12" t="s">
        <v>144</v>
      </c>
      <c r="AW361" s="12" t="s">
        <v>35</v>
      </c>
      <c r="AX361" s="12" t="s">
        <v>76</v>
      </c>
      <c r="AY361" s="228" t="s">
        <v>136</v>
      </c>
    </row>
    <row customFormat="1" customHeight="1" ht="22.5" r="362" s="1" spans="2:65">
      <c r="B362" s="41"/>
      <c r="C362" s="193" t="s">
        <v>486</v>
      </c>
      <c r="D362" s="193" t="s">
        <v>139</v>
      </c>
      <c r="E362" s="194" t="s">
        <v>487</v>
      </c>
      <c r="F362" s="195" t="s">
        <v>488</v>
      </c>
      <c r="G362" s="196" t="s">
        <v>151</v>
      </c>
      <c r="H362" s="197">
        <v>11.954000000000001</v>
      </c>
      <c r="I362" s="198"/>
      <c r="J362" s="199">
        <f>ROUND(I362*H362,1)</f>
        <v>0</v>
      </c>
      <c r="K362" s="195" t="s">
        <v>143</v>
      </c>
      <c r="L362" s="61"/>
      <c r="M362" s="200" t="s">
        <v>21</v>
      </c>
      <c r="N362" s="201" t="s">
        <v>42</v>
      </c>
      <c r="O362" s="42"/>
      <c r="P362" s="202">
        <f>O362*H362</f>
        <v>0</v>
      </c>
      <c r="Q362" s="202">
        <v>1.379E-2</v>
      </c>
      <c r="R362" s="202">
        <f>Q362*H362</f>
        <v>0.16484566</v>
      </c>
      <c r="S362" s="202">
        <v>0</v>
      </c>
      <c r="T362" s="203">
        <f>S362*H362</f>
        <v>0</v>
      </c>
      <c r="AR362" s="24" t="s">
        <v>250</v>
      </c>
      <c r="AT362" s="24" t="s">
        <v>139</v>
      </c>
      <c r="AU362" s="24" t="s">
        <v>80</v>
      </c>
      <c r="AY362" s="24" t="s">
        <v>136</v>
      </c>
      <c r="BE362" s="204">
        <f>IF(N362="základní",J362,0)</f>
        <v>0</v>
      </c>
      <c r="BF362" s="204">
        <f>IF(N362="snížená",J362,0)</f>
        <v>0</v>
      </c>
      <c r="BG362" s="204">
        <f>IF(N362="zákl. přenesená",J362,0)</f>
        <v>0</v>
      </c>
      <c r="BH362" s="204">
        <f>IF(N362="sníž. přenesená",J362,0)</f>
        <v>0</v>
      </c>
      <c r="BI362" s="204">
        <f>IF(N362="nulová",J362,0)</f>
        <v>0</v>
      </c>
      <c r="BJ362" s="24" t="s">
        <v>76</v>
      </c>
      <c r="BK362" s="204">
        <f>ROUND(I362*H362,1)</f>
        <v>0</v>
      </c>
      <c r="BL362" s="24" t="s">
        <v>250</v>
      </c>
      <c r="BM362" s="24" t="s">
        <v>489</v>
      </c>
    </row>
    <row customFormat="1" ht="13.5" r="363" s="11" spans="2:65">
      <c r="B363" s="205"/>
      <c r="C363" s="206"/>
      <c r="D363" s="207" t="s">
        <v>146</v>
      </c>
      <c r="E363" s="208" t="s">
        <v>21</v>
      </c>
      <c r="F363" s="209" t="s">
        <v>408</v>
      </c>
      <c r="G363" s="206"/>
      <c r="H363" s="210">
        <v>12.25</v>
      </c>
      <c r="I363" s="211"/>
      <c r="J363" s="206"/>
      <c r="K363" s="206"/>
      <c r="L363" s="212"/>
      <c r="M363" s="213"/>
      <c r="N363" s="214"/>
      <c r="O363" s="214"/>
      <c r="P363" s="214"/>
      <c r="Q363" s="214"/>
      <c r="R363" s="214"/>
      <c r="S363" s="214"/>
      <c r="T363" s="215"/>
      <c r="AT363" s="216" t="s">
        <v>146</v>
      </c>
      <c r="AU363" s="216" t="s">
        <v>80</v>
      </c>
      <c r="AV363" s="11" t="s">
        <v>80</v>
      </c>
      <c r="AW363" s="11" t="s">
        <v>35</v>
      </c>
      <c r="AX363" s="11" t="s">
        <v>71</v>
      </c>
      <c r="AY363" s="216" t="s">
        <v>136</v>
      </c>
    </row>
    <row customFormat="1" ht="13.5" r="364" s="11" spans="2:65">
      <c r="B364" s="205"/>
      <c r="C364" s="206"/>
      <c r="D364" s="207" t="s">
        <v>146</v>
      </c>
      <c r="E364" s="208" t="s">
        <v>21</v>
      </c>
      <c r="F364" s="209" t="s">
        <v>490</v>
      </c>
      <c r="G364" s="206"/>
      <c r="H364" s="210">
        <v>-0.60799999999999998</v>
      </c>
      <c r="I364" s="211"/>
      <c r="J364" s="206"/>
      <c r="K364" s="206"/>
      <c r="L364" s="212"/>
      <c r="M364" s="213"/>
      <c r="N364" s="214"/>
      <c r="O364" s="214"/>
      <c r="P364" s="214"/>
      <c r="Q364" s="214"/>
      <c r="R364" s="214"/>
      <c r="S364" s="214"/>
      <c r="T364" s="215"/>
      <c r="AT364" s="216" t="s">
        <v>146</v>
      </c>
      <c r="AU364" s="216" t="s">
        <v>80</v>
      </c>
      <c r="AV364" s="11" t="s">
        <v>80</v>
      </c>
      <c r="AW364" s="11" t="s">
        <v>35</v>
      </c>
      <c r="AX364" s="11" t="s">
        <v>71</v>
      </c>
      <c r="AY364" s="216" t="s">
        <v>136</v>
      </c>
    </row>
    <row customFormat="1" ht="13.5" r="365" s="11" spans="2:65">
      <c r="B365" s="205"/>
      <c r="C365" s="206"/>
      <c r="D365" s="207" t="s">
        <v>146</v>
      </c>
      <c r="E365" s="208" t="s">
        <v>21</v>
      </c>
      <c r="F365" s="209" t="s">
        <v>491</v>
      </c>
      <c r="G365" s="206"/>
      <c r="H365" s="210">
        <v>0.312</v>
      </c>
      <c r="I365" s="211"/>
      <c r="J365" s="206"/>
      <c r="K365" s="206"/>
      <c r="L365" s="212"/>
      <c r="M365" s="213"/>
      <c r="N365" s="214"/>
      <c r="O365" s="214"/>
      <c r="P365" s="214"/>
      <c r="Q365" s="214"/>
      <c r="R365" s="214"/>
      <c r="S365" s="214"/>
      <c r="T365" s="215"/>
      <c r="AT365" s="216" t="s">
        <v>146</v>
      </c>
      <c r="AU365" s="216" t="s">
        <v>80</v>
      </c>
      <c r="AV365" s="11" t="s">
        <v>80</v>
      </c>
      <c r="AW365" s="11" t="s">
        <v>35</v>
      </c>
      <c r="AX365" s="11" t="s">
        <v>71</v>
      </c>
      <c r="AY365" s="216" t="s">
        <v>136</v>
      </c>
    </row>
    <row customFormat="1" ht="13.5" r="366" s="12" spans="2:65">
      <c r="B366" s="217"/>
      <c r="C366" s="218"/>
      <c r="D366" s="219" t="s">
        <v>146</v>
      </c>
      <c r="E366" s="220" t="s">
        <v>21</v>
      </c>
      <c r="F366" s="221" t="s">
        <v>148</v>
      </c>
      <c r="G366" s="218"/>
      <c r="H366" s="222">
        <v>11.954000000000001</v>
      </c>
      <c r="I366" s="223"/>
      <c r="J366" s="218"/>
      <c r="K366" s="218"/>
      <c r="L366" s="224"/>
      <c r="M366" s="225"/>
      <c r="N366" s="226"/>
      <c r="O366" s="226"/>
      <c r="P366" s="226"/>
      <c r="Q366" s="226"/>
      <c r="R366" s="226"/>
      <c r="S366" s="226"/>
      <c r="T366" s="227"/>
      <c r="AT366" s="228" t="s">
        <v>146</v>
      </c>
      <c r="AU366" s="228" t="s">
        <v>80</v>
      </c>
      <c r="AV366" s="12" t="s">
        <v>144</v>
      </c>
      <c r="AW366" s="12" t="s">
        <v>35</v>
      </c>
      <c r="AX366" s="12" t="s">
        <v>76</v>
      </c>
      <c r="AY366" s="228" t="s">
        <v>136</v>
      </c>
    </row>
    <row customFormat="1" customHeight="1" ht="22.5" r="367" s="1" spans="2:65">
      <c r="B367" s="41"/>
      <c r="C367" s="193" t="s">
        <v>492</v>
      </c>
      <c r="D367" s="193" t="s">
        <v>139</v>
      </c>
      <c r="E367" s="194" t="s">
        <v>493</v>
      </c>
      <c r="F367" s="195" t="s">
        <v>494</v>
      </c>
      <c r="G367" s="196" t="s">
        <v>418</v>
      </c>
      <c r="H367" s="268"/>
      <c r="I367" s="198"/>
      <c r="J367" s="199">
        <f>ROUND(I367*H367,1)</f>
        <v>0</v>
      </c>
      <c r="K367" s="195" t="s">
        <v>143</v>
      </c>
      <c r="L367" s="61"/>
      <c r="M367" s="200" t="s">
        <v>21</v>
      </c>
      <c r="N367" s="201" t="s">
        <v>42</v>
      </c>
      <c r="O367" s="42"/>
      <c r="P367" s="202">
        <f>O367*H367</f>
        <v>0</v>
      </c>
      <c r="Q367" s="202">
        <v>0</v>
      </c>
      <c r="R367" s="202">
        <f>Q367*H367</f>
        <v>0</v>
      </c>
      <c r="S367" s="202">
        <v>0</v>
      </c>
      <c r="T367" s="203">
        <f>S367*H367</f>
        <v>0</v>
      </c>
      <c r="AR367" s="24" t="s">
        <v>250</v>
      </c>
      <c r="AT367" s="24" t="s">
        <v>139</v>
      </c>
      <c r="AU367" s="24" t="s">
        <v>80</v>
      </c>
      <c r="AY367" s="24" t="s">
        <v>136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24" t="s">
        <v>76</v>
      </c>
      <c r="BK367" s="204">
        <f>ROUND(I367*H367,1)</f>
        <v>0</v>
      </c>
      <c r="BL367" s="24" t="s">
        <v>250</v>
      </c>
      <c r="BM367" s="24" t="s">
        <v>495</v>
      </c>
    </row>
    <row customFormat="1" customHeight="1" ht="29.85" r="368" s="10" spans="2:65">
      <c r="B368" s="176"/>
      <c r="C368" s="177"/>
      <c r="D368" s="190" t="s">
        <v>70</v>
      </c>
      <c r="E368" s="191" t="s">
        <v>496</v>
      </c>
      <c r="F368" s="191" t="s">
        <v>497</v>
      </c>
      <c r="G368" s="177"/>
      <c r="H368" s="177"/>
      <c r="I368" s="180"/>
      <c r="J368" s="192">
        <f>BK368</f>
        <v>0</v>
      </c>
      <c r="K368" s="177"/>
      <c r="L368" s="182"/>
      <c r="M368" s="183"/>
      <c r="N368" s="184"/>
      <c r="O368" s="184"/>
      <c r="P368" s="185">
        <f>SUM(P369:P389)</f>
        <v>0</v>
      </c>
      <c r="Q368" s="184"/>
      <c r="R368" s="185">
        <f>SUM(R369:R389)</f>
        <v>0.14873000000000003</v>
      </c>
      <c r="S368" s="184"/>
      <c r="T368" s="186">
        <f>SUM(T369:T389)</f>
        <v>0.216</v>
      </c>
      <c r="AR368" s="187" t="s">
        <v>80</v>
      </c>
      <c r="AT368" s="188" t="s">
        <v>70</v>
      </c>
      <c r="AU368" s="188" t="s">
        <v>76</v>
      </c>
      <c r="AY368" s="187" t="s">
        <v>136</v>
      </c>
      <c r="BK368" s="189">
        <f>SUM(BK369:BK389)</f>
        <v>0</v>
      </c>
    </row>
    <row customFormat="1" customHeight="1" ht="22.5" r="369" s="1" spans="2:65">
      <c r="B369" s="41"/>
      <c r="C369" s="193" t="s">
        <v>498</v>
      </c>
      <c r="D369" s="193" t="s">
        <v>139</v>
      </c>
      <c r="E369" s="194" t="s">
        <v>499</v>
      </c>
      <c r="F369" s="195" t="s">
        <v>500</v>
      </c>
      <c r="G369" s="196" t="s">
        <v>142</v>
      </c>
      <c r="H369" s="197">
        <v>6</v>
      </c>
      <c r="I369" s="198"/>
      <c r="J369" s="199">
        <f>ROUND(I369*H369,1)</f>
        <v>0</v>
      </c>
      <c r="K369" s="195" t="s">
        <v>143</v>
      </c>
      <c r="L369" s="61"/>
      <c r="M369" s="200" t="s">
        <v>21</v>
      </c>
      <c r="N369" s="201" t="s">
        <v>42</v>
      </c>
      <c r="O369" s="42"/>
      <c r="P369" s="202">
        <f>O369*H369</f>
        <v>0</v>
      </c>
      <c r="Q369" s="202">
        <v>0</v>
      </c>
      <c r="R369" s="202">
        <f>Q369*H369</f>
        <v>0</v>
      </c>
      <c r="S369" s="202">
        <v>0</v>
      </c>
      <c r="T369" s="203">
        <f>S369*H369</f>
        <v>0</v>
      </c>
      <c r="AR369" s="24" t="s">
        <v>250</v>
      </c>
      <c r="AT369" s="24" t="s">
        <v>139</v>
      </c>
      <c r="AU369" s="24" t="s">
        <v>80</v>
      </c>
      <c r="AY369" s="24" t="s">
        <v>136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24" t="s">
        <v>76</v>
      </c>
      <c r="BK369" s="204">
        <f>ROUND(I369*H369,1)</f>
        <v>0</v>
      </c>
      <c r="BL369" s="24" t="s">
        <v>250</v>
      </c>
      <c r="BM369" s="24" t="s">
        <v>501</v>
      </c>
    </row>
    <row customFormat="1" ht="13.5" r="370" s="11" spans="2:65">
      <c r="B370" s="205"/>
      <c r="C370" s="206"/>
      <c r="D370" s="207" t="s">
        <v>146</v>
      </c>
      <c r="E370" s="208" t="s">
        <v>21</v>
      </c>
      <c r="F370" s="209" t="s">
        <v>502</v>
      </c>
      <c r="G370" s="206"/>
      <c r="H370" s="210">
        <v>6</v>
      </c>
      <c r="I370" s="211"/>
      <c r="J370" s="206"/>
      <c r="K370" s="206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146</v>
      </c>
      <c r="AU370" s="216" t="s">
        <v>80</v>
      </c>
      <c r="AV370" s="11" t="s">
        <v>80</v>
      </c>
      <c r="AW370" s="11" t="s">
        <v>35</v>
      </c>
      <c r="AX370" s="11" t="s">
        <v>71</v>
      </c>
      <c r="AY370" s="216" t="s">
        <v>136</v>
      </c>
    </row>
    <row customFormat="1" ht="13.5" r="371" s="12" spans="2:65">
      <c r="B371" s="217"/>
      <c r="C371" s="218"/>
      <c r="D371" s="219" t="s">
        <v>146</v>
      </c>
      <c r="E371" s="220" t="s">
        <v>21</v>
      </c>
      <c r="F371" s="221" t="s">
        <v>148</v>
      </c>
      <c r="G371" s="218"/>
      <c r="H371" s="222">
        <v>6</v>
      </c>
      <c r="I371" s="223"/>
      <c r="J371" s="218"/>
      <c r="K371" s="218"/>
      <c r="L371" s="224"/>
      <c r="M371" s="225"/>
      <c r="N371" s="226"/>
      <c r="O371" s="226"/>
      <c r="P371" s="226"/>
      <c r="Q371" s="226"/>
      <c r="R371" s="226"/>
      <c r="S371" s="226"/>
      <c r="T371" s="227"/>
      <c r="AT371" s="228" t="s">
        <v>146</v>
      </c>
      <c r="AU371" s="228" t="s">
        <v>80</v>
      </c>
      <c r="AV371" s="12" t="s">
        <v>144</v>
      </c>
      <c r="AW371" s="12" t="s">
        <v>35</v>
      </c>
      <c r="AX371" s="12" t="s">
        <v>76</v>
      </c>
      <c r="AY371" s="228" t="s">
        <v>136</v>
      </c>
    </row>
    <row customFormat="1" customHeight="1" ht="22.5" r="372" s="1" spans="2:65">
      <c r="B372" s="41"/>
      <c r="C372" s="256" t="s">
        <v>503</v>
      </c>
      <c r="D372" s="256" t="s">
        <v>265</v>
      </c>
      <c r="E372" s="257" t="s">
        <v>504</v>
      </c>
      <c r="F372" s="258" t="s">
        <v>505</v>
      </c>
      <c r="G372" s="259" t="s">
        <v>142</v>
      </c>
      <c r="H372" s="260">
        <v>1</v>
      </c>
      <c r="I372" s="261"/>
      <c r="J372" s="262">
        <f ref="J372:J378" si="0" t="shared">ROUND(I372*H372,1)</f>
        <v>0</v>
      </c>
      <c r="K372" s="258" t="s">
        <v>143</v>
      </c>
      <c r="L372" s="263"/>
      <c r="M372" s="264" t="s">
        <v>21</v>
      </c>
      <c r="N372" s="265" t="s">
        <v>42</v>
      </c>
      <c r="O372" s="42"/>
      <c r="P372" s="202">
        <f ref="P372:P378" si="1" t="shared">O372*H372</f>
        <v>0</v>
      </c>
      <c r="Q372" s="202">
        <v>1.4999999999999999E-2</v>
      </c>
      <c r="R372" s="202">
        <f ref="R372:R378" si="2" t="shared">Q372*H372</f>
        <v>1.4999999999999999E-2</v>
      </c>
      <c r="S372" s="202">
        <v>0</v>
      </c>
      <c r="T372" s="203">
        <f ref="T372:T378" si="3" t="shared">S372*H372</f>
        <v>0</v>
      </c>
      <c r="AR372" s="24" t="s">
        <v>341</v>
      </c>
      <c r="AT372" s="24" t="s">
        <v>265</v>
      </c>
      <c r="AU372" s="24" t="s">
        <v>80</v>
      </c>
      <c r="AY372" s="24" t="s">
        <v>136</v>
      </c>
      <c r="BE372" s="204">
        <f ref="BE372:BE378" si="4" t="shared">IF(N372="základní",J372,0)</f>
        <v>0</v>
      </c>
      <c r="BF372" s="204">
        <f ref="BF372:BF378" si="5" t="shared">IF(N372="snížená",J372,0)</f>
        <v>0</v>
      </c>
      <c r="BG372" s="204">
        <f ref="BG372:BG378" si="6" t="shared">IF(N372="zákl. přenesená",J372,0)</f>
        <v>0</v>
      </c>
      <c r="BH372" s="204">
        <f ref="BH372:BH378" si="7" t="shared">IF(N372="sníž. přenesená",J372,0)</f>
        <v>0</v>
      </c>
      <c r="BI372" s="204">
        <f ref="BI372:BI378" si="8" t="shared">IF(N372="nulová",J372,0)</f>
        <v>0</v>
      </c>
      <c r="BJ372" s="24" t="s">
        <v>76</v>
      </c>
      <c r="BK372" s="204">
        <f ref="BK372:BK378" si="9" t="shared">ROUND(I372*H372,1)</f>
        <v>0</v>
      </c>
      <c r="BL372" s="24" t="s">
        <v>250</v>
      </c>
      <c r="BM372" s="24" t="s">
        <v>506</v>
      </c>
    </row>
    <row customFormat="1" customHeight="1" ht="22.5" r="373" s="1" spans="2:65">
      <c r="B373" s="41"/>
      <c r="C373" s="256" t="s">
        <v>507</v>
      </c>
      <c r="D373" s="256" t="s">
        <v>265</v>
      </c>
      <c r="E373" s="257" t="s">
        <v>508</v>
      </c>
      <c r="F373" s="258" t="s">
        <v>509</v>
      </c>
      <c r="G373" s="259" t="s">
        <v>142</v>
      </c>
      <c r="H373" s="260">
        <v>5</v>
      </c>
      <c r="I373" s="261"/>
      <c r="J373" s="262">
        <f si="0" t="shared"/>
        <v>0</v>
      </c>
      <c r="K373" s="258" t="s">
        <v>143</v>
      </c>
      <c r="L373" s="263"/>
      <c r="M373" s="264" t="s">
        <v>21</v>
      </c>
      <c r="N373" s="265" t="s">
        <v>42</v>
      </c>
      <c r="O373" s="42"/>
      <c r="P373" s="202">
        <f si="1" t="shared"/>
        <v>0</v>
      </c>
      <c r="Q373" s="202">
        <v>1.8499999999999999E-2</v>
      </c>
      <c r="R373" s="202">
        <f si="2" t="shared"/>
        <v>9.2499999999999999E-2</v>
      </c>
      <c r="S373" s="202">
        <v>0</v>
      </c>
      <c r="T373" s="203">
        <f si="3" t="shared"/>
        <v>0</v>
      </c>
      <c r="AR373" s="24" t="s">
        <v>341</v>
      </c>
      <c r="AT373" s="24" t="s">
        <v>265</v>
      </c>
      <c r="AU373" s="24" t="s">
        <v>80</v>
      </c>
      <c r="AY373" s="24" t="s">
        <v>136</v>
      </c>
      <c r="BE373" s="204">
        <f si="4" t="shared"/>
        <v>0</v>
      </c>
      <c r="BF373" s="204">
        <f si="5" t="shared"/>
        <v>0</v>
      </c>
      <c r="BG373" s="204">
        <f si="6" t="shared"/>
        <v>0</v>
      </c>
      <c r="BH373" s="204">
        <f si="7" t="shared"/>
        <v>0</v>
      </c>
      <c r="BI373" s="204">
        <f si="8" t="shared"/>
        <v>0</v>
      </c>
      <c r="BJ373" s="24" t="s">
        <v>76</v>
      </c>
      <c r="BK373" s="204">
        <f si="9" t="shared"/>
        <v>0</v>
      </c>
      <c r="BL373" s="24" t="s">
        <v>250</v>
      </c>
      <c r="BM373" s="24" t="s">
        <v>510</v>
      </c>
    </row>
    <row customFormat="1" customHeight="1" ht="22.5" r="374" s="1" spans="2:65">
      <c r="B374" s="41"/>
      <c r="C374" s="193" t="s">
        <v>511</v>
      </c>
      <c r="D374" s="193" t="s">
        <v>139</v>
      </c>
      <c r="E374" s="194" t="s">
        <v>512</v>
      </c>
      <c r="F374" s="195" t="s">
        <v>513</v>
      </c>
      <c r="G374" s="196" t="s">
        <v>142</v>
      </c>
      <c r="H374" s="197">
        <v>1</v>
      </c>
      <c r="I374" s="198"/>
      <c r="J374" s="199">
        <f si="0" t="shared"/>
        <v>0</v>
      </c>
      <c r="K374" s="195" t="s">
        <v>143</v>
      </c>
      <c r="L374" s="61"/>
      <c r="M374" s="200" t="s">
        <v>21</v>
      </c>
      <c r="N374" s="201" t="s">
        <v>42</v>
      </c>
      <c r="O374" s="42"/>
      <c r="P374" s="202">
        <f si="1" t="shared"/>
        <v>0</v>
      </c>
      <c r="Q374" s="202">
        <v>0</v>
      </c>
      <c r="R374" s="202">
        <f si="2" t="shared"/>
        <v>0</v>
      </c>
      <c r="S374" s="202">
        <v>0</v>
      </c>
      <c r="T374" s="203">
        <f si="3" t="shared"/>
        <v>0</v>
      </c>
      <c r="AR374" s="24" t="s">
        <v>250</v>
      </c>
      <c r="AT374" s="24" t="s">
        <v>139</v>
      </c>
      <c r="AU374" s="24" t="s">
        <v>80</v>
      </c>
      <c r="AY374" s="24" t="s">
        <v>136</v>
      </c>
      <c r="BE374" s="204">
        <f si="4" t="shared"/>
        <v>0</v>
      </c>
      <c r="BF374" s="204">
        <f si="5" t="shared"/>
        <v>0</v>
      </c>
      <c r="BG374" s="204">
        <f si="6" t="shared"/>
        <v>0</v>
      </c>
      <c r="BH374" s="204">
        <f si="7" t="shared"/>
        <v>0</v>
      </c>
      <c r="BI374" s="204">
        <f si="8" t="shared"/>
        <v>0</v>
      </c>
      <c r="BJ374" s="24" t="s">
        <v>76</v>
      </c>
      <c r="BK374" s="204">
        <f si="9" t="shared"/>
        <v>0</v>
      </c>
      <c r="BL374" s="24" t="s">
        <v>250</v>
      </c>
      <c r="BM374" s="24" t="s">
        <v>514</v>
      </c>
    </row>
    <row customFormat="1" customHeight="1" ht="31.5" r="375" s="1" spans="2:65">
      <c r="B375" s="41"/>
      <c r="C375" s="256" t="s">
        <v>515</v>
      </c>
      <c r="D375" s="256" t="s">
        <v>265</v>
      </c>
      <c r="E375" s="257" t="s">
        <v>516</v>
      </c>
      <c r="F375" s="258" t="s">
        <v>517</v>
      </c>
      <c r="G375" s="259" t="s">
        <v>142</v>
      </c>
      <c r="H375" s="260">
        <v>1</v>
      </c>
      <c r="I375" s="261"/>
      <c r="J375" s="262">
        <f si="0" t="shared"/>
        <v>0</v>
      </c>
      <c r="K375" s="258" t="s">
        <v>143</v>
      </c>
      <c r="L375" s="263"/>
      <c r="M375" s="264" t="s">
        <v>21</v>
      </c>
      <c r="N375" s="265" t="s">
        <v>42</v>
      </c>
      <c r="O375" s="42"/>
      <c r="P375" s="202">
        <f si="1" t="shared"/>
        <v>0</v>
      </c>
      <c r="Q375" s="202">
        <v>2.5999999999999999E-2</v>
      </c>
      <c r="R375" s="202">
        <f si="2" t="shared"/>
        <v>2.5999999999999999E-2</v>
      </c>
      <c r="S375" s="202">
        <v>0</v>
      </c>
      <c r="T375" s="203">
        <f si="3" t="shared"/>
        <v>0</v>
      </c>
      <c r="AR375" s="24" t="s">
        <v>341</v>
      </c>
      <c r="AT375" s="24" t="s">
        <v>265</v>
      </c>
      <c r="AU375" s="24" t="s">
        <v>80</v>
      </c>
      <c r="AY375" s="24" t="s">
        <v>136</v>
      </c>
      <c r="BE375" s="204">
        <f si="4" t="shared"/>
        <v>0</v>
      </c>
      <c r="BF375" s="204">
        <f si="5" t="shared"/>
        <v>0</v>
      </c>
      <c r="BG375" s="204">
        <f si="6" t="shared"/>
        <v>0</v>
      </c>
      <c r="BH375" s="204">
        <f si="7" t="shared"/>
        <v>0</v>
      </c>
      <c r="BI375" s="204">
        <f si="8" t="shared"/>
        <v>0</v>
      </c>
      <c r="BJ375" s="24" t="s">
        <v>76</v>
      </c>
      <c r="BK375" s="204">
        <f si="9" t="shared"/>
        <v>0</v>
      </c>
      <c r="BL375" s="24" t="s">
        <v>250</v>
      </c>
      <c r="BM375" s="24" t="s">
        <v>518</v>
      </c>
    </row>
    <row customFormat="1" customHeight="1" ht="22.5" r="376" s="1" spans="2:65">
      <c r="B376" s="41"/>
      <c r="C376" s="193" t="s">
        <v>519</v>
      </c>
      <c r="D376" s="193" t="s">
        <v>139</v>
      </c>
      <c r="E376" s="194" t="s">
        <v>520</v>
      </c>
      <c r="F376" s="195" t="s">
        <v>521</v>
      </c>
      <c r="G376" s="196" t="s">
        <v>142</v>
      </c>
      <c r="H376" s="197">
        <v>1</v>
      </c>
      <c r="I376" s="198"/>
      <c r="J376" s="199">
        <f si="0" t="shared"/>
        <v>0</v>
      </c>
      <c r="K376" s="195" t="s">
        <v>143</v>
      </c>
      <c r="L376" s="61"/>
      <c r="M376" s="200" t="s">
        <v>21</v>
      </c>
      <c r="N376" s="201" t="s">
        <v>42</v>
      </c>
      <c r="O376" s="42"/>
      <c r="P376" s="202">
        <f si="1" t="shared"/>
        <v>0</v>
      </c>
      <c r="Q376" s="202">
        <v>0</v>
      </c>
      <c r="R376" s="202">
        <f si="2" t="shared"/>
        <v>0</v>
      </c>
      <c r="S376" s="202">
        <v>0</v>
      </c>
      <c r="T376" s="203">
        <f si="3" t="shared"/>
        <v>0</v>
      </c>
      <c r="AR376" s="24" t="s">
        <v>250</v>
      </c>
      <c r="AT376" s="24" t="s">
        <v>139</v>
      </c>
      <c r="AU376" s="24" t="s">
        <v>80</v>
      </c>
      <c r="AY376" s="24" t="s">
        <v>136</v>
      </c>
      <c r="BE376" s="204">
        <f si="4" t="shared"/>
        <v>0</v>
      </c>
      <c r="BF376" s="204">
        <f si="5" t="shared"/>
        <v>0</v>
      </c>
      <c r="BG376" s="204">
        <f si="6" t="shared"/>
        <v>0</v>
      </c>
      <c r="BH376" s="204">
        <f si="7" t="shared"/>
        <v>0</v>
      </c>
      <c r="BI376" s="204">
        <f si="8" t="shared"/>
        <v>0</v>
      </c>
      <c r="BJ376" s="24" t="s">
        <v>76</v>
      </c>
      <c r="BK376" s="204">
        <f si="9" t="shared"/>
        <v>0</v>
      </c>
      <c r="BL376" s="24" t="s">
        <v>250</v>
      </c>
      <c r="BM376" s="24" t="s">
        <v>522</v>
      </c>
    </row>
    <row customFormat="1" customHeight="1" ht="22.5" r="377" s="1" spans="2:65">
      <c r="B377" s="41"/>
      <c r="C377" s="256" t="s">
        <v>523</v>
      </c>
      <c r="D377" s="256" t="s">
        <v>265</v>
      </c>
      <c r="E377" s="257" t="s">
        <v>524</v>
      </c>
      <c r="F377" s="258" t="s">
        <v>525</v>
      </c>
      <c r="G377" s="259" t="s">
        <v>142</v>
      </c>
      <c r="H377" s="260">
        <v>1</v>
      </c>
      <c r="I377" s="261"/>
      <c r="J377" s="262">
        <f si="0" t="shared"/>
        <v>0</v>
      </c>
      <c r="K377" s="258" t="s">
        <v>143</v>
      </c>
      <c r="L377" s="263"/>
      <c r="M377" s="264" t="s">
        <v>21</v>
      </c>
      <c r="N377" s="265" t="s">
        <v>42</v>
      </c>
      <c r="O377" s="42"/>
      <c r="P377" s="202">
        <f si="1" t="shared"/>
        <v>0</v>
      </c>
      <c r="Q377" s="202">
        <v>4.7000000000000002E-3</v>
      </c>
      <c r="R377" s="202">
        <f si="2" t="shared"/>
        <v>4.7000000000000002E-3</v>
      </c>
      <c r="S377" s="202">
        <v>0</v>
      </c>
      <c r="T377" s="203">
        <f si="3" t="shared"/>
        <v>0</v>
      </c>
      <c r="AR377" s="24" t="s">
        <v>341</v>
      </c>
      <c r="AT377" s="24" t="s">
        <v>265</v>
      </c>
      <c r="AU377" s="24" t="s">
        <v>80</v>
      </c>
      <c r="AY377" s="24" t="s">
        <v>136</v>
      </c>
      <c r="BE377" s="204">
        <f si="4" t="shared"/>
        <v>0</v>
      </c>
      <c r="BF377" s="204">
        <f si="5" t="shared"/>
        <v>0</v>
      </c>
      <c r="BG377" s="204">
        <f si="6" t="shared"/>
        <v>0</v>
      </c>
      <c r="BH377" s="204">
        <f si="7" t="shared"/>
        <v>0</v>
      </c>
      <c r="BI377" s="204">
        <f si="8" t="shared"/>
        <v>0</v>
      </c>
      <c r="BJ377" s="24" t="s">
        <v>76</v>
      </c>
      <c r="BK377" s="204">
        <f si="9" t="shared"/>
        <v>0</v>
      </c>
      <c r="BL377" s="24" t="s">
        <v>250</v>
      </c>
      <c r="BM377" s="24" t="s">
        <v>526</v>
      </c>
    </row>
    <row customFormat="1" customHeight="1" ht="22.5" r="378" s="1" spans="2:65">
      <c r="B378" s="41"/>
      <c r="C378" s="193" t="s">
        <v>527</v>
      </c>
      <c r="D378" s="193" t="s">
        <v>139</v>
      </c>
      <c r="E378" s="194" t="s">
        <v>528</v>
      </c>
      <c r="F378" s="195" t="s">
        <v>529</v>
      </c>
      <c r="G378" s="196" t="s">
        <v>142</v>
      </c>
      <c r="H378" s="197">
        <v>7</v>
      </c>
      <c r="I378" s="198"/>
      <c r="J378" s="199">
        <f si="0" t="shared"/>
        <v>0</v>
      </c>
      <c r="K378" s="195" t="s">
        <v>143</v>
      </c>
      <c r="L378" s="61"/>
      <c r="M378" s="200" t="s">
        <v>21</v>
      </c>
      <c r="N378" s="201" t="s">
        <v>42</v>
      </c>
      <c r="O378" s="42"/>
      <c r="P378" s="202">
        <f si="1" t="shared"/>
        <v>0</v>
      </c>
      <c r="Q378" s="202">
        <v>0</v>
      </c>
      <c r="R378" s="202">
        <f si="2" t="shared"/>
        <v>0</v>
      </c>
      <c r="S378" s="202">
        <v>0</v>
      </c>
      <c r="T378" s="203">
        <f si="3" t="shared"/>
        <v>0</v>
      </c>
      <c r="AR378" s="24" t="s">
        <v>250</v>
      </c>
      <c r="AT378" s="24" t="s">
        <v>139</v>
      </c>
      <c r="AU378" s="24" t="s">
        <v>80</v>
      </c>
      <c r="AY378" s="24" t="s">
        <v>136</v>
      </c>
      <c r="BE378" s="204">
        <f si="4" t="shared"/>
        <v>0</v>
      </c>
      <c r="BF378" s="204">
        <f si="5" t="shared"/>
        <v>0</v>
      </c>
      <c r="BG378" s="204">
        <f si="6" t="shared"/>
        <v>0</v>
      </c>
      <c r="BH378" s="204">
        <f si="7" t="shared"/>
        <v>0</v>
      </c>
      <c r="BI378" s="204">
        <f si="8" t="shared"/>
        <v>0</v>
      </c>
      <c r="BJ378" s="24" t="s">
        <v>76</v>
      </c>
      <c r="BK378" s="204">
        <f si="9" t="shared"/>
        <v>0</v>
      </c>
      <c r="BL378" s="24" t="s">
        <v>250</v>
      </c>
      <c r="BM378" s="24" t="s">
        <v>530</v>
      </c>
    </row>
    <row customFormat="1" ht="13.5" r="379" s="11" spans="2:65">
      <c r="B379" s="205"/>
      <c r="C379" s="206"/>
      <c r="D379" s="207" t="s">
        <v>146</v>
      </c>
      <c r="E379" s="208" t="s">
        <v>21</v>
      </c>
      <c r="F379" s="209" t="s">
        <v>531</v>
      </c>
      <c r="G379" s="206"/>
      <c r="H379" s="210">
        <v>7</v>
      </c>
      <c r="I379" s="211"/>
      <c r="J379" s="206"/>
      <c r="K379" s="206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146</v>
      </c>
      <c r="AU379" s="216" t="s">
        <v>80</v>
      </c>
      <c r="AV379" s="11" t="s">
        <v>80</v>
      </c>
      <c r="AW379" s="11" t="s">
        <v>35</v>
      </c>
      <c r="AX379" s="11" t="s">
        <v>71</v>
      </c>
      <c r="AY379" s="216" t="s">
        <v>136</v>
      </c>
    </row>
    <row customFormat="1" ht="13.5" r="380" s="12" spans="2:65">
      <c r="B380" s="217"/>
      <c r="C380" s="218"/>
      <c r="D380" s="219" t="s">
        <v>146</v>
      </c>
      <c r="E380" s="220" t="s">
        <v>21</v>
      </c>
      <c r="F380" s="221" t="s">
        <v>148</v>
      </c>
      <c r="G380" s="218"/>
      <c r="H380" s="222">
        <v>7</v>
      </c>
      <c r="I380" s="223"/>
      <c r="J380" s="218"/>
      <c r="K380" s="218"/>
      <c r="L380" s="224"/>
      <c r="M380" s="225"/>
      <c r="N380" s="226"/>
      <c r="O380" s="226"/>
      <c r="P380" s="226"/>
      <c r="Q380" s="226"/>
      <c r="R380" s="226"/>
      <c r="S380" s="226"/>
      <c r="T380" s="227"/>
      <c r="AT380" s="228" t="s">
        <v>146</v>
      </c>
      <c r="AU380" s="228" t="s">
        <v>80</v>
      </c>
      <c r="AV380" s="12" t="s">
        <v>144</v>
      </c>
      <c r="AW380" s="12" t="s">
        <v>35</v>
      </c>
      <c r="AX380" s="12" t="s">
        <v>76</v>
      </c>
      <c r="AY380" s="228" t="s">
        <v>136</v>
      </c>
    </row>
    <row customFormat="1" customHeight="1" ht="22.5" r="381" s="1" spans="2:65">
      <c r="B381" s="41"/>
      <c r="C381" s="256" t="s">
        <v>532</v>
      </c>
      <c r="D381" s="256" t="s">
        <v>265</v>
      </c>
      <c r="E381" s="257" t="s">
        <v>533</v>
      </c>
      <c r="F381" s="258" t="s">
        <v>534</v>
      </c>
      <c r="G381" s="259" t="s">
        <v>142</v>
      </c>
      <c r="H381" s="260">
        <v>6</v>
      </c>
      <c r="I381" s="261"/>
      <c r="J381" s="262">
        <f>ROUND(I381*H381,1)</f>
        <v>0</v>
      </c>
      <c r="K381" s="258" t="s">
        <v>143</v>
      </c>
      <c r="L381" s="263"/>
      <c r="M381" s="264" t="s">
        <v>21</v>
      </c>
      <c r="N381" s="265" t="s">
        <v>42</v>
      </c>
      <c r="O381" s="42"/>
      <c r="P381" s="202">
        <f>O381*H381</f>
        <v>0</v>
      </c>
      <c r="Q381" s="202">
        <v>1.1999999999999999E-3</v>
      </c>
      <c r="R381" s="202">
        <f>Q381*H381</f>
        <v>7.1999999999999998E-3</v>
      </c>
      <c r="S381" s="202">
        <v>0</v>
      </c>
      <c r="T381" s="203">
        <f>S381*H381</f>
        <v>0</v>
      </c>
      <c r="AR381" s="24" t="s">
        <v>341</v>
      </c>
      <c r="AT381" s="24" t="s">
        <v>265</v>
      </c>
      <c r="AU381" s="24" t="s">
        <v>80</v>
      </c>
      <c r="AY381" s="24" t="s">
        <v>136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24" t="s">
        <v>76</v>
      </c>
      <c r="BK381" s="204">
        <f>ROUND(I381*H381,1)</f>
        <v>0</v>
      </c>
      <c r="BL381" s="24" t="s">
        <v>250</v>
      </c>
      <c r="BM381" s="24" t="s">
        <v>535</v>
      </c>
    </row>
    <row customFormat="1" ht="27" r="382" s="1" spans="2:65">
      <c r="B382" s="41"/>
      <c r="C382" s="63"/>
      <c r="D382" s="219" t="s">
        <v>391</v>
      </c>
      <c r="E382" s="63"/>
      <c r="F382" s="269" t="s">
        <v>536</v>
      </c>
      <c r="G382" s="63"/>
      <c r="H382" s="63"/>
      <c r="I382" s="163"/>
      <c r="J382" s="63"/>
      <c r="K382" s="63"/>
      <c r="L382" s="61"/>
      <c r="M382" s="267"/>
      <c r="N382" s="42"/>
      <c r="O382" s="42"/>
      <c r="P382" s="42"/>
      <c r="Q382" s="42"/>
      <c r="R382" s="42"/>
      <c r="S382" s="42"/>
      <c r="T382" s="78"/>
      <c r="AT382" s="24" t="s">
        <v>391</v>
      </c>
      <c r="AU382" s="24" t="s">
        <v>80</v>
      </c>
    </row>
    <row customFormat="1" customHeight="1" ht="22.5" r="383" s="1" spans="2:65">
      <c r="B383" s="41"/>
      <c r="C383" s="256" t="s">
        <v>537</v>
      </c>
      <c r="D383" s="256" t="s">
        <v>265</v>
      </c>
      <c r="E383" s="257" t="s">
        <v>538</v>
      </c>
      <c r="F383" s="258" t="s">
        <v>539</v>
      </c>
      <c r="G383" s="259" t="s">
        <v>142</v>
      </c>
      <c r="H383" s="260">
        <v>1</v>
      </c>
      <c r="I383" s="261"/>
      <c r="J383" s="262">
        <f>ROUND(I383*H383,1)</f>
        <v>0</v>
      </c>
      <c r="K383" s="258" t="s">
        <v>143</v>
      </c>
      <c r="L383" s="263"/>
      <c r="M383" s="264" t="s">
        <v>21</v>
      </c>
      <c r="N383" s="265" t="s">
        <v>42</v>
      </c>
      <c r="O383" s="42"/>
      <c r="P383" s="202">
        <f>O383*H383</f>
        <v>0</v>
      </c>
      <c r="Q383" s="202">
        <v>2.0999999999999999E-3</v>
      </c>
      <c r="R383" s="202">
        <f>Q383*H383</f>
        <v>2.0999999999999999E-3</v>
      </c>
      <c r="S383" s="202">
        <v>0</v>
      </c>
      <c r="T383" s="203">
        <f>S383*H383</f>
        <v>0</v>
      </c>
      <c r="AR383" s="24" t="s">
        <v>341</v>
      </c>
      <c r="AT383" s="24" t="s">
        <v>265</v>
      </c>
      <c r="AU383" s="24" t="s">
        <v>80</v>
      </c>
      <c r="AY383" s="24" t="s">
        <v>136</v>
      </c>
      <c r="BE383" s="204">
        <f>IF(N383="základní",J383,0)</f>
        <v>0</v>
      </c>
      <c r="BF383" s="204">
        <f>IF(N383="snížená",J383,0)</f>
        <v>0</v>
      </c>
      <c r="BG383" s="204">
        <f>IF(N383="zákl. přenesená",J383,0)</f>
        <v>0</v>
      </c>
      <c r="BH383" s="204">
        <f>IF(N383="sníž. přenesená",J383,0)</f>
        <v>0</v>
      </c>
      <c r="BI383" s="204">
        <f>IF(N383="nulová",J383,0)</f>
        <v>0</v>
      </c>
      <c r="BJ383" s="24" t="s">
        <v>76</v>
      </c>
      <c r="BK383" s="204">
        <f>ROUND(I383*H383,1)</f>
        <v>0</v>
      </c>
      <c r="BL383" s="24" t="s">
        <v>250</v>
      </c>
      <c r="BM383" s="24" t="s">
        <v>540</v>
      </c>
    </row>
    <row customFormat="1" customHeight="1" ht="22.5" r="384" s="1" spans="2:65">
      <c r="B384" s="41"/>
      <c r="C384" s="193" t="s">
        <v>541</v>
      </c>
      <c r="D384" s="193" t="s">
        <v>139</v>
      </c>
      <c r="E384" s="194" t="s">
        <v>542</v>
      </c>
      <c r="F384" s="195" t="s">
        <v>543</v>
      </c>
      <c r="G384" s="196" t="s">
        <v>142</v>
      </c>
      <c r="H384" s="197">
        <v>9</v>
      </c>
      <c r="I384" s="198"/>
      <c r="J384" s="199">
        <f>ROUND(I384*H384,1)</f>
        <v>0</v>
      </c>
      <c r="K384" s="195" t="s">
        <v>143</v>
      </c>
      <c r="L384" s="61"/>
      <c r="M384" s="200" t="s">
        <v>21</v>
      </c>
      <c r="N384" s="201" t="s">
        <v>42</v>
      </c>
      <c r="O384" s="42"/>
      <c r="P384" s="202">
        <f>O384*H384</f>
        <v>0</v>
      </c>
      <c r="Q384" s="202">
        <v>0</v>
      </c>
      <c r="R384" s="202">
        <f>Q384*H384</f>
        <v>0</v>
      </c>
      <c r="S384" s="202">
        <v>2.4E-2</v>
      </c>
      <c r="T384" s="203">
        <f>S384*H384</f>
        <v>0.216</v>
      </c>
      <c r="AR384" s="24" t="s">
        <v>250</v>
      </c>
      <c r="AT384" s="24" t="s">
        <v>139</v>
      </c>
      <c r="AU384" s="24" t="s">
        <v>80</v>
      </c>
      <c r="AY384" s="24" t="s">
        <v>136</v>
      </c>
      <c r="BE384" s="204">
        <f>IF(N384="základní",J384,0)</f>
        <v>0</v>
      </c>
      <c r="BF384" s="204">
        <f>IF(N384="snížená",J384,0)</f>
        <v>0</v>
      </c>
      <c r="BG384" s="204">
        <f>IF(N384="zákl. přenesená",J384,0)</f>
        <v>0</v>
      </c>
      <c r="BH384" s="204">
        <f>IF(N384="sníž. přenesená",J384,0)</f>
        <v>0</v>
      </c>
      <c r="BI384" s="204">
        <f>IF(N384="nulová",J384,0)</f>
        <v>0</v>
      </c>
      <c r="BJ384" s="24" t="s">
        <v>76</v>
      </c>
      <c r="BK384" s="204">
        <f>ROUND(I384*H384,1)</f>
        <v>0</v>
      </c>
      <c r="BL384" s="24" t="s">
        <v>250</v>
      </c>
      <c r="BM384" s="24" t="s">
        <v>544</v>
      </c>
    </row>
    <row customFormat="1" ht="13.5" r="385" s="11" spans="2:65">
      <c r="B385" s="205"/>
      <c r="C385" s="206"/>
      <c r="D385" s="207" t="s">
        <v>146</v>
      </c>
      <c r="E385" s="208" t="s">
        <v>21</v>
      </c>
      <c r="F385" s="209" t="s">
        <v>193</v>
      </c>
      <c r="G385" s="206"/>
      <c r="H385" s="210">
        <v>9</v>
      </c>
      <c r="I385" s="211"/>
      <c r="J385" s="206"/>
      <c r="K385" s="206"/>
      <c r="L385" s="212"/>
      <c r="M385" s="213"/>
      <c r="N385" s="214"/>
      <c r="O385" s="214"/>
      <c r="P385" s="214"/>
      <c r="Q385" s="214"/>
      <c r="R385" s="214"/>
      <c r="S385" s="214"/>
      <c r="T385" s="215"/>
      <c r="AT385" s="216" t="s">
        <v>146</v>
      </c>
      <c r="AU385" s="216" t="s">
        <v>80</v>
      </c>
      <c r="AV385" s="11" t="s">
        <v>80</v>
      </c>
      <c r="AW385" s="11" t="s">
        <v>35</v>
      </c>
      <c r="AX385" s="11" t="s">
        <v>71</v>
      </c>
      <c r="AY385" s="216" t="s">
        <v>136</v>
      </c>
    </row>
    <row customFormat="1" ht="13.5" r="386" s="12" spans="2:65">
      <c r="B386" s="217"/>
      <c r="C386" s="218"/>
      <c r="D386" s="219" t="s">
        <v>146</v>
      </c>
      <c r="E386" s="220" t="s">
        <v>21</v>
      </c>
      <c r="F386" s="221" t="s">
        <v>148</v>
      </c>
      <c r="G386" s="218"/>
      <c r="H386" s="222">
        <v>9</v>
      </c>
      <c r="I386" s="223"/>
      <c r="J386" s="218"/>
      <c r="K386" s="218"/>
      <c r="L386" s="224"/>
      <c r="M386" s="225"/>
      <c r="N386" s="226"/>
      <c r="O386" s="226"/>
      <c r="P386" s="226"/>
      <c r="Q386" s="226"/>
      <c r="R386" s="226"/>
      <c r="S386" s="226"/>
      <c r="T386" s="227"/>
      <c r="AT386" s="228" t="s">
        <v>146</v>
      </c>
      <c r="AU386" s="228" t="s">
        <v>80</v>
      </c>
      <c r="AV386" s="12" t="s">
        <v>144</v>
      </c>
      <c r="AW386" s="12" t="s">
        <v>35</v>
      </c>
      <c r="AX386" s="12" t="s">
        <v>76</v>
      </c>
      <c r="AY386" s="228" t="s">
        <v>136</v>
      </c>
    </row>
    <row customFormat="1" customHeight="1" ht="22.5" r="387" s="1" spans="2:65">
      <c r="B387" s="41"/>
      <c r="C387" s="193" t="s">
        <v>545</v>
      </c>
      <c r="D387" s="193" t="s">
        <v>139</v>
      </c>
      <c r="E387" s="194" t="s">
        <v>546</v>
      </c>
      <c r="F387" s="195" t="s">
        <v>547</v>
      </c>
      <c r="G387" s="196" t="s">
        <v>142</v>
      </c>
      <c r="H387" s="197">
        <v>1</v>
      </c>
      <c r="I387" s="198"/>
      <c r="J387" s="199">
        <f>ROUND(I387*H387,1)</f>
        <v>0</v>
      </c>
      <c r="K387" s="195" t="s">
        <v>143</v>
      </c>
      <c r="L387" s="61"/>
      <c r="M387" s="200" t="s">
        <v>21</v>
      </c>
      <c r="N387" s="201" t="s">
        <v>42</v>
      </c>
      <c r="O387" s="42"/>
      <c r="P387" s="202">
        <f>O387*H387</f>
        <v>0</v>
      </c>
      <c r="Q387" s="202">
        <v>0</v>
      </c>
      <c r="R387" s="202">
        <f>Q387*H387</f>
        <v>0</v>
      </c>
      <c r="S387" s="202">
        <v>0</v>
      </c>
      <c r="T387" s="203">
        <f>S387*H387</f>
        <v>0</v>
      </c>
      <c r="AR387" s="24" t="s">
        <v>250</v>
      </c>
      <c r="AT387" s="24" t="s">
        <v>139</v>
      </c>
      <c r="AU387" s="24" t="s">
        <v>80</v>
      </c>
      <c r="AY387" s="24" t="s">
        <v>136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24" t="s">
        <v>76</v>
      </c>
      <c r="BK387" s="204">
        <f>ROUND(I387*H387,1)</f>
        <v>0</v>
      </c>
      <c r="BL387" s="24" t="s">
        <v>250</v>
      </c>
      <c r="BM387" s="24" t="s">
        <v>548</v>
      </c>
    </row>
    <row customFormat="1" customHeight="1" ht="22.5" r="388" s="1" spans="2:65">
      <c r="B388" s="41"/>
      <c r="C388" s="256" t="s">
        <v>549</v>
      </c>
      <c r="D388" s="256" t="s">
        <v>265</v>
      </c>
      <c r="E388" s="257" t="s">
        <v>550</v>
      </c>
      <c r="F388" s="258" t="s">
        <v>551</v>
      </c>
      <c r="G388" s="259" t="s">
        <v>142</v>
      </c>
      <c r="H388" s="260">
        <v>1</v>
      </c>
      <c r="I388" s="261"/>
      <c r="J388" s="262">
        <f>ROUND(I388*H388,1)</f>
        <v>0</v>
      </c>
      <c r="K388" s="258" t="s">
        <v>143</v>
      </c>
      <c r="L388" s="263"/>
      <c r="M388" s="264" t="s">
        <v>21</v>
      </c>
      <c r="N388" s="265" t="s">
        <v>42</v>
      </c>
      <c r="O388" s="42"/>
      <c r="P388" s="202">
        <f>O388*H388</f>
        <v>0</v>
      </c>
      <c r="Q388" s="202">
        <v>1.23E-3</v>
      </c>
      <c r="R388" s="202">
        <f>Q388*H388</f>
        <v>1.23E-3</v>
      </c>
      <c r="S388" s="202">
        <v>0</v>
      </c>
      <c r="T388" s="203">
        <f>S388*H388</f>
        <v>0</v>
      </c>
      <c r="AR388" s="24" t="s">
        <v>341</v>
      </c>
      <c r="AT388" s="24" t="s">
        <v>265</v>
      </c>
      <c r="AU388" s="24" t="s">
        <v>80</v>
      </c>
      <c r="AY388" s="24" t="s">
        <v>136</v>
      </c>
      <c r="BE388" s="204">
        <f>IF(N388="základní",J388,0)</f>
        <v>0</v>
      </c>
      <c r="BF388" s="204">
        <f>IF(N388="snížená",J388,0)</f>
        <v>0</v>
      </c>
      <c r="BG388" s="204">
        <f>IF(N388="zákl. přenesená",J388,0)</f>
        <v>0</v>
      </c>
      <c r="BH388" s="204">
        <f>IF(N388="sníž. přenesená",J388,0)</f>
        <v>0</v>
      </c>
      <c r="BI388" s="204">
        <f>IF(N388="nulová",J388,0)</f>
        <v>0</v>
      </c>
      <c r="BJ388" s="24" t="s">
        <v>76</v>
      </c>
      <c r="BK388" s="204">
        <f>ROUND(I388*H388,1)</f>
        <v>0</v>
      </c>
      <c r="BL388" s="24" t="s">
        <v>250</v>
      </c>
      <c r="BM388" s="24" t="s">
        <v>552</v>
      </c>
    </row>
    <row customFormat="1" customHeight="1" ht="22.5" r="389" s="1" spans="2:65">
      <c r="B389" s="41"/>
      <c r="C389" s="193" t="s">
        <v>553</v>
      </c>
      <c r="D389" s="193" t="s">
        <v>139</v>
      </c>
      <c r="E389" s="194" t="s">
        <v>554</v>
      </c>
      <c r="F389" s="195" t="s">
        <v>555</v>
      </c>
      <c r="G389" s="196" t="s">
        <v>418</v>
      </c>
      <c r="H389" s="268"/>
      <c r="I389" s="198"/>
      <c r="J389" s="199">
        <f>ROUND(I389*H389,1)</f>
        <v>0</v>
      </c>
      <c r="K389" s="195" t="s">
        <v>143</v>
      </c>
      <c r="L389" s="61"/>
      <c r="M389" s="200" t="s">
        <v>21</v>
      </c>
      <c r="N389" s="201" t="s">
        <v>42</v>
      </c>
      <c r="O389" s="42"/>
      <c r="P389" s="202">
        <f>O389*H389</f>
        <v>0</v>
      </c>
      <c r="Q389" s="202">
        <v>0</v>
      </c>
      <c r="R389" s="202">
        <f>Q389*H389</f>
        <v>0</v>
      </c>
      <c r="S389" s="202">
        <v>0</v>
      </c>
      <c r="T389" s="203">
        <f>S389*H389</f>
        <v>0</v>
      </c>
      <c r="AR389" s="24" t="s">
        <v>250</v>
      </c>
      <c r="AT389" s="24" t="s">
        <v>139</v>
      </c>
      <c r="AU389" s="24" t="s">
        <v>80</v>
      </c>
      <c r="AY389" s="24" t="s">
        <v>136</v>
      </c>
      <c r="BE389" s="204">
        <f>IF(N389="základní",J389,0)</f>
        <v>0</v>
      </c>
      <c r="BF389" s="204">
        <f>IF(N389="snížená",J389,0)</f>
        <v>0</v>
      </c>
      <c r="BG389" s="204">
        <f>IF(N389="zákl. přenesená",J389,0)</f>
        <v>0</v>
      </c>
      <c r="BH389" s="204">
        <f>IF(N389="sníž. přenesená",J389,0)</f>
        <v>0</v>
      </c>
      <c r="BI389" s="204">
        <f>IF(N389="nulová",J389,0)</f>
        <v>0</v>
      </c>
      <c r="BJ389" s="24" t="s">
        <v>76</v>
      </c>
      <c r="BK389" s="204">
        <f>ROUND(I389*H389,1)</f>
        <v>0</v>
      </c>
      <c r="BL389" s="24" t="s">
        <v>250</v>
      </c>
      <c r="BM389" s="24" t="s">
        <v>556</v>
      </c>
    </row>
    <row customFormat="1" customHeight="1" ht="29.85" r="390" s="10" spans="2:65">
      <c r="B390" s="176"/>
      <c r="C390" s="177"/>
      <c r="D390" s="190" t="s">
        <v>70</v>
      </c>
      <c r="E390" s="191" t="s">
        <v>557</v>
      </c>
      <c r="F390" s="191" t="s">
        <v>558</v>
      </c>
      <c r="G390" s="177"/>
      <c r="H390" s="177"/>
      <c r="I390" s="180"/>
      <c r="J390" s="192">
        <f>BK390</f>
        <v>0</v>
      </c>
      <c r="K390" s="177"/>
      <c r="L390" s="182"/>
      <c r="M390" s="183"/>
      <c r="N390" s="184"/>
      <c r="O390" s="184"/>
      <c r="P390" s="185">
        <f>SUM(P391:P402)</f>
        <v>0</v>
      </c>
      <c r="Q390" s="184"/>
      <c r="R390" s="185">
        <f>SUM(R391:R402)</f>
        <v>2.75E-2</v>
      </c>
      <c r="S390" s="184"/>
      <c r="T390" s="186">
        <f>SUM(T391:T402)</f>
        <v>0</v>
      </c>
      <c r="AR390" s="187" t="s">
        <v>80</v>
      </c>
      <c r="AT390" s="188" t="s">
        <v>70</v>
      </c>
      <c r="AU390" s="188" t="s">
        <v>76</v>
      </c>
      <c r="AY390" s="187" t="s">
        <v>136</v>
      </c>
      <c r="BK390" s="189">
        <f>SUM(BK391:BK402)</f>
        <v>0</v>
      </c>
    </row>
    <row customFormat="1" customHeight="1" ht="22.5" r="391" s="1" spans="2:65">
      <c r="B391" s="41"/>
      <c r="C391" s="193" t="s">
        <v>559</v>
      </c>
      <c r="D391" s="193" t="s">
        <v>139</v>
      </c>
      <c r="E391" s="194" t="s">
        <v>560</v>
      </c>
      <c r="F391" s="195" t="s">
        <v>561</v>
      </c>
      <c r="G391" s="196" t="s">
        <v>142</v>
      </c>
      <c r="H391" s="197">
        <v>4</v>
      </c>
      <c r="I391" s="198"/>
      <c r="J391" s="199">
        <f>ROUND(I391*H391,1)</f>
        <v>0</v>
      </c>
      <c r="K391" s="195" t="s">
        <v>143</v>
      </c>
      <c r="L391" s="61"/>
      <c r="M391" s="200" t="s">
        <v>21</v>
      </c>
      <c r="N391" s="201" t="s">
        <v>42</v>
      </c>
      <c r="O391" s="42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AR391" s="24" t="s">
        <v>250</v>
      </c>
      <c r="AT391" s="24" t="s">
        <v>139</v>
      </c>
      <c r="AU391" s="24" t="s">
        <v>80</v>
      </c>
      <c r="AY391" s="24" t="s">
        <v>136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24" t="s">
        <v>76</v>
      </c>
      <c r="BK391" s="204">
        <f>ROUND(I391*H391,1)</f>
        <v>0</v>
      </c>
      <c r="BL391" s="24" t="s">
        <v>250</v>
      </c>
      <c r="BM391" s="24" t="s">
        <v>562</v>
      </c>
    </row>
    <row customFormat="1" ht="13.5" r="392" s="11" spans="2:65">
      <c r="B392" s="205"/>
      <c r="C392" s="206"/>
      <c r="D392" s="207" t="s">
        <v>146</v>
      </c>
      <c r="E392" s="208" t="s">
        <v>21</v>
      </c>
      <c r="F392" s="209" t="s">
        <v>308</v>
      </c>
      <c r="G392" s="206"/>
      <c r="H392" s="210">
        <v>4</v>
      </c>
      <c r="I392" s="211"/>
      <c r="J392" s="206"/>
      <c r="K392" s="206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146</v>
      </c>
      <c r="AU392" s="216" t="s">
        <v>80</v>
      </c>
      <c r="AV392" s="11" t="s">
        <v>80</v>
      </c>
      <c r="AW392" s="11" t="s">
        <v>35</v>
      </c>
      <c r="AX392" s="11" t="s">
        <v>71</v>
      </c>
      <c r="AY392" s="216" t="s">
        <v>136</v>
      </c>
    </row>
    <row customFormat="1" ht="13.5" r="393" s="12" spans="2:65">
      <c r="B393" s="217"/>
      <c r="C393" s="218"/>
      <c r="D393" s="219" t="s">
        <v>146</v>
      </c>
      <c r="E393" s="220" t="s">
        <v>21</v>
      </c>
      <c r="F393" s="221" t="s">
        <v>148</v>
      </c>
      <c r="G393" s="218"/>
      <c r="H393" s="222">
        <v>4</v>
      </c>
      <c r="I393" s="223"/>
      <c r="J393" s="218"/>
      <c r="K393" s="218"/>
      <c r="L393" s="224"/>
      <c r="M393" s="225"/>
      <c r="N393" s="226"/>
      <c r="O393" s="226"/>
      <c r="P393" s="226"/>
      <c r="Q393" s="226"/>
      <c r="R393" s="226"/>
      <c r="S393" s="226"/>
      <c r="T393" s="227"/>
      <c r="AT393" s="228" t="s">
        <v>146</v>
      </c>
      <c r="AU393" s="228" t="s">
        <v>80</v>
      </c>
      <c r="AV393" s="12" t="s">
        <v>144</v>
      </c>
      <c r="AW393" s="12" t="s">
        <v>35</v>
      </c>
      <c r="AX393" s="12" t="s">
        <v>76</v>
      </c>
      <c r="AY393" s="228" t="s">
        <v>136</v>
      </c>
    </row>
    <row customFormat="1" customHeight="1" ht="31.5" r="394" s="1" spans="2:65">
      <c r="B394" s="41"/>
      <c r="C394" s="256" t="s">
        <v>563</v>
      </c>
      <c r="D394" s="256" t="s">
        <v>265</v>
      </c>
      <c r="E394" s="257" t="s">
        <v>564</v>
      </c>
      <c r="F394" s="258" t="s">
        <v>565</v>
      </c>
      <c r="G394" s="259" t="s">
        <v>142</v>
      </c>
      <c r="H394" s="260">
        <v>1</v>
      </c>
      <c r="I394" s="261"/>
      <c r="J394" s="262">
        <f>ROUND(I394*H394,1)</f>
        <v>0</v>
      </c>
      <c r="K394" s="258" t="s">
        <v>21</v>
      </c>
      <c r="L394" s="263"/>
      <c r="M394" s="264" t="s">
        <v>21</v>
      </c>
      <c r="N394" s="265" t="s">
        <v>42</v>
      </c>
      <c r="O394" s="42"/>
      <c r="P394" s="202">
        <f>O394*H394</f>
        <v>0</v>
      </c>
      <c r="Q394" s="202">
        <v>3.2000000000000002E-3</v>
      </c>
      <c r="R394" s="202">
        <f>Q394*H394</f>
        <v>3.2000000000000002E-3</v>
      </c>
      <c r="S394" s="202">
        <v>0</v>
      </c>
      <c r="T394" s="203">
        <f>S394*H394</f>
        <v>0</v>
      </c>
      <c r="AR394" s="24" t="s">
        <v>341</v>
      </c>
      <c r="AT394" s="24" t="s">
        <v>265</v>
      </c>
      <c r="AU394" s="24" t="s">
        <v>80</v>
      </c>
      <c r="AY394" s="24" t="s">
        <v>136</v>
      </c>
      <c r="BE394" s="204">
        <f>IF(N394="základní",J394,0)</f>
        <v>0</v>
      </c>
      <c r="BF394" s="204">
        <f>IF(N394="snížená",J394,0)</f>
        <v>0</v>
      </c>
      <c r="BG394" s="204">
        <f>IF(N394="zákl. přenesená",J394,0)</f>
        <v>0</v>
      </c>
      <c r="BH394" s="204">
        <f>IF(N394="sníž. přenesená",J394,0)</f>
        <v>0</v>
      </c>
      <c r="BI394" s="204">
        <f>IF(N394="nulová",J394,0)</f>
        <v>0</v>
      </c>
      <c r="BJ394" s="24" t="s">
        <v>76</v>
      </c>
      <c r="BK394" s="204">
        <f>ROUND(I394*H394,1)</f>
        <v>0</v>
      </c>
      <c r="BL394" s="24" t="s">
        <v>250</v>
      </c>
      <c r="BM394" s="24" t="s">
        <v>566</v>
      </c>
    </row>
    <row customFormat="1" ht="13.5" r="395" s="13" spans="2:65">
      <c r="B395" s="232"/>
      <c r="C395" s="233"/>
      <c r="D395" s="207" t="s">
        <v>146</v>
      </c>
      <c r="E395" s="234" t="s">
        <v>21</v>
      </c>
      <c r="F395" s="235" t="s">
        <v>567</v>
      </c>
      <c r="G395" s="233"/>
      <c r="H395" s="236" t="s">
        <v>21</v>
      </c>
      <c r="I395" s="237"/>
      <c r="J395" s="233"/>
      <c r="K395" s="233"/>
      <c r="L395" s="238"/>
      <c r="M395" s="239"/>
      <c r="N395" s="240"/>
      <c r="O395" s="240"/>
      <c r="P395" s="240"/>
      <c r="Q395" s="240"/>
      <c r="R395" s="240"/>
      <c r="S395" s="240"/>
      <c r="T395" s="241"/>
      <c r="AT395" s="242" t="s">
        <v>146</v>
      </c>
      <c r="AU395" s="242" t="s">
        <v>80</v>
      </c>
      <c r="AV395" s="13" t="s">
        <v>76</v>
      </c>
      <c r="AW395" s="13" t="s">
        <v>35</v>
      </c>
      <c r="AX395" s="13" t="s">
        <v>71</v>
      </c>
      <c r="AY395" s="242" t="s">
        <v>136</v>
      </c>
    </row>
    <row customFormat="1" ht="13.5" r="396" s="11" spans="2:65">
      <c r="B396" s="205"/>
      <c r="C396" s="206"/>
      <c r="D396" s="207" t="s">
        <v>146</v>
      </c>
      <c r="E396" s="208" t="s">
        <v>21</v>
      </c>
      <c r="F396" s="209" t="s">
        <v>76</v>
      </c>
      <c r="G396" s="206"/>
      <c r="H396" s="210">
        <v>1</v>
      </c>
      <c r="I396" s="211"/>
      <c r="J396" s="206"/>
      <c r="K396" s="206"/>
      <c r="L396" s="212"/>
      <c r="M396" s="213"/>
      <c r="N396" s="214"/>
      <c r="O396" s="214"/>
      <c r="P396" s="214"/>
      <c r="Q396" s="214"/>
      <c r="R396" s="214"/>
      <c r="S396" s="214"/>
      <c r="T396" s="215"/>
      <c r="AT396" s="216" t="s">
        <v>146</v>
      </c>
      <c r="AU396" s="216" t="s">
        <v>80</v>
      </c>
      <c r="AV396" s="11" t="s">
        <v>80</v>
      </c>
      <c r="AW396" s="11" t="s">
        <v>35</v>
      </c>
      <c r="AX396" s="11" t="s">
        <v>71</v>
      </c>
      <c r="AY396" s="216" t="s">
        <v>136</v>
      </c>
    </row>
    <row customFormat="1" ht="13.5" r="397" s="12" spans="2:65">
      <c r="B397" s="217"/>
      <c r="C397" s="218"/>
      <c r="D397" s="219" t="s">
        <v>146</v>
      </c>
      <c r="E397" s="220" t="s">
        <v>21</v>
      </c>
      <c r="F397" s="221" t="s">
        <v>148</v>
      </c>
      <c r="G397" s="218"/>
      <c r="H397" s="222">
        <v>1</v>
      </c>
      <c r="I397" s="223"/>
      <c r="J397" s="218"/>
      <c r="K397" s="218"/>
      <c r="L397" s="224"/>
      <c r="M397" s="225"/>
      <c r="N397" s="226"/>
      <c r="O397" s="226"/>
      <c r="P397" s="226"/>
      <c r="Q397" s="226"/>
      <c r="R397" s="226"/>
      <c r="S397" s="226"/>
      <c r="T397" s="227"/>
      <c r="AT397" s="228" t="s">
        <v>146</v>
      </c>
      <c r="AU397" s="228" t="s">
        <v>80</v>
      </c>
      <c r="AV397" s="12" t="s">
        <v>144</v>
      </c>
      <c r="AW397" s="12" t="s">
        <v>35</v>
      </c>
      <c r="AX397" s="12" t="s">
        <v>76</v>
      </c>
      <c r="AY397" s="228" t="s">
        <v>136</v>
      </c>
    </row>
    <row customFormat="1" customHeight="1" ht="31.5" r="398" s="1" spans="2:65">
      <c r="B398" s="41"/>
      <c r="C398" s="256" t="s">
        <v>568</v>
      </c>
      <c r="D398" s="256" t="s">
        <v>265</v>
      </c>
      <c r="E398" s="257" t="s">
        <v>569</v>
      </c>
      <c r="F398" s="258" t="s">
        <v>570</v>
      </c>
      <c r="G398" s="259" t="s">
        <v>142</v>
      </c>
      <c r="H398" s="260">
        <v>3</v>
      </c>
      <c r="I398" s="261"/>
      <c r="J398" s="262">
        <f>ROUND(I398*H398,1)</f>
        <v>0</v>
      </c>
      <c r="K398" s="258" t="s">
        <v>21</v>
      </c>
      <c r="L398" s="263"/>
      <c r="M398" s="264" t="s">
        <v>21</v>
      </c>
      <c r="N398" s="265" t="s">
        <v>42</v>
      </c>
      <c r="O398" s="42"/>
      <c r="P398" s="202">
        <f>O398*H398</f>
        <v>0</v>
      </c>
      <c r="Q398" s="202">
        <v>8.0999999999999996E-3</v>
      </c>
      <c r="R398" s="202">
        <f>Q398*H398</f>
        <v>2.4299999999999999E-2</v>
      </c>
      <c r="S398" s="202">
        <v>0</v>
      </c>
      <c r="T398" s="203">
        <f>S398*H398</f>
        <v>0</v>
      </c>
      <c r="AR398" s="24" t="s">
        <v>341</v>
      </c>
      <c r="AT398" s="24" t="s">
        <v>265</v>
      </c>
      <c r="AU398" s="24" t="s">
        <v>80</v>
      </c>
      <c r="AY398" s="24" t="s">
        <v>136</v>
      </c>
      <c r="BE398" s="204">
        <f>IF(N398="základní",J398,0)</f>
        <v>0</v>
      </c>
      <c r="BF398" s="204">
        <f>IF(N398="snížená",J398,0)</f>
        <v>0</v>
      </c>
      <c r="BG398" s="204">
        <f>IF(N398="zákl. přenesená",J398,0)</f>
        <v>0</v>
      </c>
      <c r="BH398" s="204">
        <f>IF(N398="sníž. přenesená",J398,0)</f>
        <v>0</v>
      </c>
      <c r="BI398" s="204">
        <f>IF(N398="nulová",J398,0)</f>
        <v>0</v>
      </c>
      <c r="BJ398" s="24" t="s">
        <v>76</v>
      </c>
      <c r="BK398" s="204">
        <f>ROUND(I398*H398,1)</f>
        <v>0</v>
      </c>
      <c r="BL398" s="24" t="s">
        <v>250</v>
      </c>
      <c r="BM398" s="24" t="s">
        <v>571</v>
      </c>
    </row>
    <row customFormat="1" ht="13.5" r="399" s="13" spans="2:65">
      <c r="B399" s="232"/>
      <c r="C399" s="233"/>
      <c r="D399" s="207" t="s">
        <v>146</v>
      </c>
      <c r="E399" s="234" t="s">
        <v>21</v>
      </c>
      <c r="F399" s="235" t="s">
        <v>567</v>
      </c>
      <c r="G399" s="233"/>
      <c r="H399" s="236" t="s">
        <v>21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AT399" s="242" t="s">
        <v>146</v>
      </c>
      <c r="AU399" s="242" t="s">
        <v>80</v>
      </c>
      <c r="AV399" s="13" t="s">
        <v>76</v>
      </c>
      <c r="AW399" s="13" t="s">
        <v>35</v>
      </c>
      <c r="AX399" s="13" t="s">
        <v>71</v>
      </c>
      <c r="AY399" s="242" t="s">
        <v>136</v>
      </c>
    </row>
    <row customFormat="1" ht="13.5" r="400" s="11" spans="2:65">
      <c r="B400" s="205"/>
      <c r="C400" s="206"/>
      <c r="D400" s="207" t="s">
        <v>146</v>
      </c>
      <c r="E400" s="208" t="s">
        <v>21</v>
      </c>
      <c r="F400" s="209" t="s">
        <v>137</v>
      </c>
      <c r="G400" s="206"/>
      <c r="H400" s="210">
        <v>3</v>
      </c>
      <c r="I400" s="211"/>
      <c r="J400" s="206"/>
      <c r="K400" s="206"/>
      <c r="L400" s="212"/>
      <c r="M400" s="213"/>
      <c r="N400" s="214"/>
      <c r="O400" s="214"/>
      <c r="P400" s="214"/>
      <c r="Q400" s="214"/>
      <c r="R400" s="214"/>
      <c r="S400" s="214"/>
      <c r="T400" s="215"/>
      <c r="AT400" s="216" t="s">
        <v>146</v>
      </c>
      <c r="AU400" s="216" t="s">
        <v>80</v>
      </c>
      <c r="AV400" s="11" t="s">
        <v>80</v>
      </c>
      <c r="AW400" s="11" t="s">
        <v>35</v>
      </c>
      <c r="AX400" s="11" t="s">
        <v>71</v>
      </c>
      <c r="AY400" s="216" t="s">
        <v>136</v>
      </c>
    </row>
    <row customFormat="1" ht="13.5" r="401" s="12" spans="2:65">
      <c r="B401" s="217"/>
      <c r="C401" s="218"/>
      <c r="D401" s="219" t="s">
        <v>146</v>
      </c>
      <c r="E401" s="220" t="s">
        <v>21</v>
      </c>
      <c r="F401" s="221" t="s">
        <v>148</v>
      </c>
      <c r="G401" s="218"/>
      <c r="H401" s="222">
        <v>3</v>
      </c>
      <c r="I401" s="223"/>
      <c r="J401" s="218"/>
      <c r="K401" s="218"/>
      <c r="L401" s="224"/>
      <c r="M401" s="225"/>
      <c r="N401" s="226"/>
      <c r="O401" s="226"/>
      <c r="P401" s="226"/>
      <c r="Q401" s="226"/>
      <c r="R401" s="226"/>
      <c r="S401" s="226"/>
      <c r="T401" s="227"/>
      <c r="AT401" s="228" t="s">
        <v>146</v>
      </c>
      <c r="AU401" s="228" t="s">
        <v>80</v>
      </c>
      <c r="AV401" s="12" t="s">
        <v>144</v>
      </c>
      <c r="AW401" s="12" t="s">
        <v>35</v>
      </c>
      <c r="AX401" s="12" t="s">
        <v>76</v>
      </c>
      <c r="AY401" s="228" t="s">
        <v>136</v>
      </c>
    </row>
    <row customFormat="1" customHeight="1" ht="22.5" r="402" s="1" spans="2:65">
      <c r="B402" s="41"/>
      <c r="C402" s="193" t="s">
        <v>572</v>
      </c>
      <c r="D402" s="193" t="s">
        <v>139</v>
      </c>
      <c r="E402" s="194" t="s">
        <v>573</v>
      </c>
      <c r="F402" s="195" t="s">
        <v>574</v>
      </c>
      <c r="G402" s="196" t="s">
        <v>418</v>
      </c>
      <c r="H402" s="268"/>
      <c r="I402" s="198"/>
      <c r="J402" s="199">
        <f>ROUND(I402*H402,1)</f>
        <v>0</v>
      </c>
      <c r="K402" s="195" t="s">
        <v>143</v>
      </c>
      <c r="L402" s="61"/>
      <c r="M402" s="200" t="s">
        <v>21</v>
      </c>
      <c r="N402" s="201" t="s">
        <v>42</v>
      </c>
      <c r="O402" s="42"/>
      <c r="P402" s="202">
        <f>O402*H402</f>
        <v>0</v>
      </c>
      <c r="Q402" s="202">
        <v>0</v>
      </c>
      <c r="R402" s="202">
        <f>Q402*H402</f>
        <v>0</v>
      </c>
      <c r="S402" s="202">
        <v>0</v>
      </c>
      <c r="T402" s="203">
        <f>S402*H402</f>
        <v>0</v>
      </c>
      <c r="AR402" s="24" t="s">
        <v>250</v>
      </c>
      <c r="AT402" s="24" t="s">
        <v>139</v>
      </c>
      <c r="AU402" s="24" t="s">
        <v>80</v>
      </c>
      <c r="AY402" s="24" t="s">
        <v>136</v>
      </c>
      <c r="BE402" s="204">
        <f>IF(N402="základní",J402,0)</f>
        <v>0</v>
      </c>
      <c r="BF402" s="204">
        <f>IF(N402="snížená",J402,0)</f>
        <v>0</v>
      </c>
      <c r="BG402" s="204">
        <f>IF(N402="zákl. přenesená",J402,0)</f>
        <v>0</v>
      </c>
      <c r="BH402" s="204">
        <f>IF(N402="sníž. přenesená",J402,0)</f>
        <v>0</v>
      </c>
      <c r="BI402" s="204">
        <f>IF(N402="nulová",J402,0)</f>
        <v>0</v>
      </c>
      <c r="BJ402" s="24" t="s">
        <v>76</v>
      </c>
      <c r="BK402" s="204">
        <f>ROUND(I402*H402,1)</f>
        <v>0</v>
      </c>
      <c r="BL402" s="24" t="s">
        <v>250</v>
      </c>
      <c r="BM402" s="24" t="s">
        <v>575</v>
      </c>
    </row>
    <row customFormat="1" customHeight="1" ht="29.85" r="403" s="10" spans="2:65">
      <c r="B403" s="176"/>
      <c r="C403" s="177"/>
      <c r="D403" s="190" t="s">
        <v>70</v>
      </c>
      <c r="E403" s="191" t="s">
        <v>576</v>
      </c>
      <c r="F403" s="191" t="s">
        <v>577</v>
      </c>
      <c r="G403" s="177"/>
      <c r="H403" s="177"/>
      <c r="I403" s="180"/>
      <c r="J403" s="192">
        <f>BK403</f>
        <v>0</v>
      </c>
      <c r="K403" s="177"/>
      <c r="L403" s="182"/>
      <c r="M403" s="183"/>
      <c r="N403" s="184"/>
      <c r="O403" s="184"/>
      <c r="P403" s="185">
        <f>SUM(P404:P436)</f>
        <v>0</v>
      </c>
      <c r="Q403" s="184"/>
      <c r="R403" s="185">
        <f>SUM(R404:R436)</f>
        <v>0.81880609999999998</v>
      </c>
      <c r="S403" s="184"/>
      <c r="T403" s="186">
        <f>SUM(T404:T436)</f>
        <v>8.6080949999999987</v>
      </c>
      <c r="AR403" s="187" t="s">
        <v>80</v>
      </c>
      <c r="AT403" s="188" t="s">
        <v>70</v>
      </c>
      <c r="AU403" s="188" t="s">
        <v>76</v>
      </c>
      <c r="AY403" s="187" t="s">
        <v>136</v>
      </c>
      <c r="BK403" s="189">
        <f>SUM(BK404:BK436)</f>
        <v>0</v>
      </c>
    </row>
    <row customFormat="1" customHeight="1" ht="22.5" r="404" s="1" spans="2:65">
      <c r="B404" s="41"/>
      <c r="C404" s="193" t="s">
        <v>578</v>
      </c>
      <c r="D404" s="193" t="s">
        <v>139</v>
      </c>
      <c r="E404" s="194" t="s">
        <v>579</v>
      </c>
      <c r="F404" s="195" t="s">
        <v>580</v>
      </c>
      <c r="G404" s="196" t="s">
        <v>162</v>
      </c>
      <c r="H404" s="197">
        <v>21.25</v>
      </c>
      <c r="I404" s="198"/>
      <c r="J404" s="199">
        <f>ROUND(I404*H404,1)</f>
        <v>0</v>
      </c>
      <c r="K404" s="195" t="s">
        <v>143</v>
      </c>
      <c r="L404" s="61"/>
      <c r="M404" s="200" t="s">
        <v>21</v>
      </c>
      <c r="N404" s="201" t="s">
        <v>42</v>
      </c>
      <c r="O404" s="42"/>
      <c r="P404" s="202">
        <f>O404*H404</f>
        <v>0</v>
      </c>
      <c r="Q404" s="202">
        <v>4.6000000000000001E-4</v>
      </c>
      <c r="R404" s="202">
        <f>Q404*H404</f>
        <v>9.7750000000000007E-3</v>
      </c>
      <c r="S404" s="202">
        <v>0</v>
      </c>
      <c r="T404" s="203">
        <f>S404*H404</f>
        <v>0</v>
      </c>
      <c r="AR404" s="24" t="s">
        <v>250</v>
      </c>
      <c r="AT404" s="24" t="s">
        <v>139</v>
      </c>
      <c r="AU404" s="24" t="s">
        <v>80</v>
      </c>
      <c r="AY404" s="24" t="s">
        <v>136</v>
      </c>
      <c r="BE404" s="204">
        <f>IF(N404="základní",J404,0)</f>
        <v>0</v>
      </c>
      <c r="BF404" s="204">
        <f>IF(N404="snížená",J404,0)</f>
        <v>0</v>
      </c>
      <c r="BG404" s="204">
        <f>IF(N404="zákl. přenesená",J404,0)</f>
        <v>0</v>
      </c>
      <c r="BH404" s="204">
        <f>IF(N404="sníž. přenesená",J404,0)</f>
        <v>0</v>
      </c>
      <c r="BI404" s="204">
        <f>IF(N404="nulová",J404,0)</f>
        <v>0</v>
      </c>
      <c r="BJ404" s="24" t="s">
        <v>76</v>
      </c>
      <c r="BK404" s="204">
        <f>ROUND(I404*H404,1)</f>
        <v>0</v>
      </c>
      <c r="BL404" s="24" t="s">
        <v>250</v>
      </c>
      <c r="BM404" s="24" t="s">
        <v>581</v>
      </c>
    </row>
    <row customFormat="1" ht="13.5" r="405" s="11" spans="2:65">
      <c r="B405" s="205"/>
      <c r="C405" s="206"/>
      <c r="D405" s="207" t="s">
        <v>146</v>
      </c>
      <c r="E405" s="208" t="s">
        <v>21</v>
      </c>
      <c r="F405" s="209" t="s">
        <v>582</v>
      </c>
      <c r="G405" s="206"/>
      <c r="H405" s="210">
        <v>26.35</v>
      </c>
      <c r="I405" s="211"/>
      <c r="J405" s="206"/>
      <c r="K405" s="206"/>
      <c r="L405" s="212"/>
      <c r="M405" s="213"/>
      <c r="N405" s="214"/>
      <c r="O405" s="214"/>
      <c r="P405" s="214"/>
      <c r="Q405" s="214"/>
      <c r="R405" s="214"/>
      <c r="S405" s="214"/>
      <c r="T405" s="215"/>
      <c r="AT405" s="216" t="s">
        <v>146</v>
      </c>
      <c r="AU405" s="216" t="s">
        <v>80</v>
      </c>
      <c r="AV405" s="11" t="s">
        <v>80</v>
      </c>
      <c r="AW405" s="11" t="s">
        <v>35</v>
      </c>
      <c r="AX405" s="11" t="s">
        <v>71</v>
      </c>
      <c r="AY405" s="216" t="s">
        <v>136</v>
      </c>
    </row>
    <row customFormat="1" ht="13.5" r="406" s="11" spans="2:65">
      <c r="B406" s="205"/>
      <c r="C406" s="206"/>
      <c r="D406" s="207" t="s">
        <v>146</v>
      </c>
      <c r="E406" s="208" t="s">
        <v>21</v>
      </c>
      <c r="F406" s="209" t="s">
        <v>583</v>
      </c>
      <c r="G406" s="206"/>
      <c r="H406" s="210">
        <v>-3.6</v>
      </c>
      <c r="I406" s="211"/>
      <c r="J406" s="206"/>
      <c r="K406" s="206"/>
      <c r="L406" s="212"/>
      <c r="M406" s="213"/>
      <c r="N406" s="214"/>
      <c r="O406" s="214"/>
      <c r="P406" s="214"/>
      <c r="Q406" s="214"/>
      <c r="R406" s="214"/>
      <c r="S406" s="214"/>
      <c r="T406" s="215"/>
      <c r="AT406" s="216" t="s">
        <v>146</v>
      </c>
      <c r="AU406" s="216" t="s">
        <v>80</v>
      </c>
      <c r="AV406" s="11" t="s">
        <v>80</v>
      </c>
      <c r="AW406" s="11" t="s">
        <v>35</v>
      </c>
      <c r="AX406" s="11" t="s">
        <v>71</v>
      </c>
      <c r="AY406" s="216" t="s">
        <v>136</v>
      </c>
    </row>
    <row customFormat="1" ht="13.5" r="407" s="11" spans="2:65">
      <c r="B407" s="205"/>
      <c r="C407" s="206"/>
      <c r="D407" s="207" t="s">
        <v>146</v>
      </c>
      <c r="E407" s="208" t="s">
        <v>21</v>
      </c>
      <c r="F407" s="209" t="s">
        <v>584</v>
      </c>
      <c r="G407" s="206"/>
      <c r="H407" s="210">
        <v>-1.5</v>
      </c>
      <c r="I407" s="211"/>
      <c r="J407" s="206"/>
      <c r="K407" s="206"/>
      <c r="L407" s="212"/>
      <c r="M407" s="213"/>
      <c r="N407" s="214"/>
      <c r="O407" s="214"/>
      <c r="P407" s="214"/>
      <c r="Q407" s="214"/>
      <c r="R407" s="214"/>
      <c r="S407" s="214"/>
      <c r="T407" s="215"/>
      <c r="AT407" s="216" t="s">
        <v>146</v>
      </c>
      <c r="AU407" s="216" t="s">
        <v>80</v>
      </c>
      <c r="AV407" s="11" t="s">
        <v>80</v>
      </c>
      <c r="AW407" s="11" t="s">
        <v>35</v>
      </c>
      <c r="AX407" s="11" t="s">
        <v>71</v>
      </c>
      <c r="AY407" s="216" t="s">
        <v>136</v>
      </c>
    </row>
    <row customFormat="1" ht="13.5" r="408" s="12" spans="2:65">
      <c r="B408" s="217"/>
      <c r="C408" s="218"/>
      <c r="D408" s="219" t="s">
        <v>146</v>
      </c>
      <c r="E408" s="220" t="s">
        <v>21</v>
      </c>
      <c r="F408" s="221" t="s">
        <v>148</v>
      </c>
      <c r="G408" s="218"/>
      <c r="H408" s="222">
        <v>21.25</v>
      </c>
      <c r="I408" s="223"/>
      <c r="J408" s="218"/>
      <c r="K408" s="218"/>
      <c r="L408" s="224"/>
      <c r="M408" s="225"/>
      <c r="N408" s="226"/>
      <c r="O408" s="226"/>
      <c r="P408" s="226"/>
      <c r="Q408" s="226"/>
      <c r="R408" s="226"/>
      <c r="S408" s="226"/>
      <c r="T408" s="227"/>
      <c r="AT408" s="228" t="s">
        <v>146</v>
      </c>
      <c r="AU408" s="228" t="s">
        <v>80</v>
      </c>
      <c r="AV408" s="12" t="s">
        <v>144</v>
      </c>
      <c r="AW408" s="12" t="s">
        <v>35</v>
      </c>
      <c r="AX408" s="12" t="s">
        <v>76</v>
      </c>
      <c r="AY408" s="228" t="s">
        <v>136</v>
      </c>
    </row>
    <row customFormat="1" customHeight="1" ht="22.5" r="409" s="1" spans="2:65">
      <c r="B409" s="41"/>
      <c r="C409" s="193" t="s">
        <v>585</v>
      </c>
      <c r="D409" s="193" t="s">
        <v>139</v>
      </c>
      <c r="E409" s="194" t="s">
        <v>586</v>
      </c>
      <c r="F409" s="195" t="s">
        <v>587</v>
      </c>
      <c r="G409" s="196" t="s">
        <v>151</v>
      </c>
      <c r="H409" s="197">
        <v>103.5</v>
      </c>
      <c r="I409" s="198"/>
      <c r="J409" s="199">
        <f>ROUND(I409*H409,1)</f>
        <v>0</v>
      </c>
      <c r="K409" s="195" t="s">
        <v>143</v>
      </c>
      <c r="L409" s="61"/>
      <c r="M409" s="200" t="s">
        <v>21</v>
      </c>
      <c r="N409" s="201" t="s">
        <v>42</v>
      </c>
      <c r="O409" s="42"/>
      <c r="P409" s="202">
        <f>O409*H409</f>
        <v>0</v>
      </c>
      <c r="Q409" s="202">
        <v>0</v>
      </c>
      <c r="R409" s="202">
        <f>Q409*H409</f>
        <v>0</v>
      </c>
      <c r="S409" s="202">
        <v>8.3169999999999994E-2</v>
      </c>
      <c r="T409" s="203">
        <f>S409*H409</f>
        <v>8.6080949999999987</v>
      </c>
      <c r="AR409" s="24" t="s">
        <v>250</v>
      </c>
      <c r="AT409" s="24" t="s">
        <v>139</v>
      </c>
      <c r="AU409" s="24" t="s">
        <v>80</v>
      </c>
      <c r="AY409" s="24" t="s">
        <v>136</v>
      </c>
      <c r="BE409" s="204">
        <f>IF(N409="základní",J409,0)</f>
        <v>0</v>
      </c>
      <c r="BF409" s="204">
        <f>IF(N409="snížená",J409,0)</f>
        <v>0</v>
      </c>
      <c r="BG409" s="204">
        <f>IF(N409="zákl. přenesená",J409,0)</f>
        <v>0</v>
      </c>
      <c r="BH409" s="204">
        <f>IF(N409="sníž. přenesená",J409,0)</f>
        <v>0</v>
      </c>
      <c r="BI409" s="204">
        <f>IF(N409="nulová",J409,0)</f>
        <v>0</v>
      </c>
      <c r="BJ409" s="24" t="s">
        <v>76</v>
      </c>
      <c r="BK409" s="204">
        <f>ROUND(I409*H409,1)</f>
        <v>0</v>
      </c>
      <c r="BL409" s="24" t="s">
        <v>250</v>
      </c>
      <c r="BM409" s="24" t="s">
        <v>588</v>
      </c>
    </row>
    <row customFormat="1" ht="13.5" r="410" s="11" spans="2:65">
      <c r="B410" s="205"/>
      <c r="C410" s="206"/>
      <c r="D410" s="207" t="s">
        <v>146</v>
      </c>
      <c r="E410" s="208" t="s">
        <v>21</v>
      </c>
      <c r="F410" s="209" t="s">
        <v>589</v>
      </c>
      <c r="G410" s="206"/>
      <c r="H410" s="210">
        <v>103.5</v>
      </c>
      <c r="I410" s="211"/>
      <c r="J410" s="206"/>
      <c r="K410" s="206"/>
      <c r="L410" s="212"/>
      <c r="M410" s="213"/>
      <c r="N410" s="214"/>
      <c r="O410" s="214"/>
      <c r="P410" s="214"/>
      <c r="Q410" s="214"/>
      <c r="R410" s="214"/>
      <c r="S410" s="214"/>
      <c r="T410" s="215"/>
      <c r="AT410" s="216" t="s">
        <v>146</v>
      </c>
      <c r="AU410" s="216" t="s">
        <v>80</v>
      </c>
      <c r="AV410" s="11" t="s">
        <v>80</v>
      </c>
      <c r="AW410" s="11" t="s">
        <v>35</v>
      </c>
      <c r="AX410" s="11" t="s">
        <v>71</v>
      </c>
      <c r="AY410" s="216" t="s">
        <v>136</v>
      </c>
    </row>
    <row customFormat="1" ht="13.5" r="411" s="12" spans="2:65">
      <c r="B411" s="217"/>
      <c r="C411" s="218"/>
      <c r="D411" s="219" t="s">
        <v>146</v>
      </c>
      <c r="E411" s="220" t="s">
        <v>21</v>
      </c>
      <c r="F411" s="221" t="s">
        <v>148</v>
      </c>
      <c r="G411" s="218"/>
      <c r="H411" s="222">
        <v>103.5</v>
      </c>
      <c r="I411" s="223"/>
      <c r="J411" s="218"/>
      <c r="K411" s="218"/>
      <c r="L411" s="224"/>
      <c r="M411" s="225"/>
      <c r="N411" s="226"/>
      <c r="O411" s="226"/>
      <c r="P411" s="226"/>
      <c r="Q411" s="226"/>
      <c r="R411" s="226"/>
      <c r="S411" s="226"/>
      <c r="T411" s="227"/>
      <c r="AT411" s="228" t="s">
        <v>146</v>
      </c>
      <c r="AU411" s="228" t="s">
        <v>80</v>
      </c>
      <c r="AV411" s="12" t="s">
        <v>144</v>
      </c>
      <c r="AW411" s="12" t="s">
        <v>35</v>
      </c>
      <c r="AX411" s="12" t="s">
        <v>76</v>
      </c>
      <c r="AY411" s="228" t="s">
        <v>136</v>
      </c>
    </row>
    <row customFormat="1" customHeight="1" ht="22.5" r="412" s="1" spans="2:65">
      <c r="B412" s="41"/>
      <c r="C412" s="193" t="s">
        <v>590</v>
      </c>
      <c r="D412" s="193" t="s">
        <v>139</v>
      </c>
      <c r="E412" s="194" t="s">
        <v>591</v>
      </c>
      <c r="F412" s="195" t="s">
        <v>592</v>
      </c>
      <c r="G412" s="196" t="s">
        <v>151</v>
      </c>
      <c r="H412" s="197">
        <v>32.6</v>
      </c>
      <c r="I412" s="198"/>
      <c r="J412" s="199">
        <f>ROUND(I412*H412,1)</f>
        <v>0</v>
      </c>
      <c r="K412" s="195" t="s">
        <v>143</v>
      </c>
      <c r="L412" s="61"/>
      <c r="M412" s="200" t="s">
        <v>21</v>
      </c>
      <c r="N412" s="201" t="s">
        <v>42</v>
      </c>
      <c r="O412" s="42"/>
      <c r="P412" s="202">
        <f>O412*H412</f>
        <v>0</v>
      </c>
      <c r="Q412" s="202">
        <v>3.5000000000000001E-3</v>
      </c>
      <c r="R412" s="202">
        <f>Q412*H412</f>
        <v>0.11410000000000001</v>
      </c>
      <c r="S412" s="202">
        <v>0</v>
      </c>
      <c r="T412" s="203">
        <f>S412*H412</f>
        <v>0</v>
      </c>
      <c r="AR412" s="24" t="s">
        <v>250</v>
      </c>
      <c r="AT412" s="24" t="s">
        <v>139</v>
      </c>
      <c r="AU412" s="24" t="s">
        <v>80</v>
      </c>
      <c r="AY412" s="24" t="s">
        <v>136</v>
      </c>
      <c r="BE412" s="204">
        <f>IF(N412="základní",J412,0)</f>
        <v>0</v>
      </c>
      <c r="BF412" s="204">
        <f>IF(N412="snížená",J412,0)</f>
        <v>0</v>
      </c>
      <c r="BG412" s="204">
        <f>IF(N412="zákl. přenesená",J412,0)</f>
        <v>0</v>
      </c>
      <c r="BH412" s="204">
        <f>IF(N412="sníž. přenesená",J412,0)</f>
        <v>0</v>
      </c>
      <c r="BI412" s="204">
        <f>IF(N412="nulová",J412,0)</f>
        <v>0</v>
      </c>
      <c r="BJ412" s="24" t="s">
        <v>76</v>
      </c>
      <c r="BK412" s="204">
        <f>ROUND(I412*H412,1)</f>
        <v>0</v>
      </c>
      <c r="BL412" s="24" t="s">
        <v>250</v>
      </c>
      <c r="BM412" s="24" t="s">
        <v>593</v>
      </c>
    </row>
    <row customFormat="1" ht="13.5" r="413" s="11" spans="2:65">
      <c r="B413" s="205"/>
      <c r="C413" s="206"/>
      <c r="D413" s="207" t="s">
        <v>146</v>
      </c>
      <c r="E413" s="208" t="s">
        <v>21</v>
      </c>
      <c r="F413" s="209" t="s">
        <v>594</v>
      </c>
      <c r="G413" s="206"/>
      <c r="H413" s="210">
        <v>32.6</v>
      </c>
      <c r="I413" s="211"/>
      <c r="J413" s="206"/>
      <c r="K413" s="206"/>
      <c r="L413" s="212"/>
      <c r="M413" s="213"/>
      <c r="N413" s="214"/>
      <c r="O413" s="214"/>
      <c r="P413" s="214"/>
      <c r="Q413" s="214"/>
      <c r="R413" s="214"/>
      <c r="S413" s="214"/>
      <c r="T413" s="215"/>
      <c r="AT413" s="216" t="s">
        <v>146</v>
      </c>
      <c r="AU413" s="216" t="s">
        <v>80</v>
      </c>
      <c r="AV413" s="11" t="s">
        <v>80</v>
      </c>
      <c r="AW413" s="11" t="s">
        <v>35</v>
      </c>
      <c r="AX413" s="11" t="s">
        <v>71</v>
      </c>
      <c r="AY413" s="216" t="s">
        <v>136</v>
      </c>
    </row>
    <row customFormat="1" ht="13.5" r="414" s="12" spans="2:65">
      <c r="B414" s="217"/>
      <c r="C414" s="218"/>
      <c r="D414" s="219" t="s">
        <v>146</v>
      </c>
      <c r="E414" s="220" t="s">
        <v>21</v>
      </c>
      <c r="F414" s="221" t="s">
        <v>148</v>
      </c>
      <c r="G414" s="218"/>
      <c r="H414" s="222">
        <v>32.6</v>
      </c>
      <c r="I414" s="223"/>
      <c r="J414" s="218"/>
      <c r="K414" s="218"/>
      <c r="L414" s="224"/>
      <c r="M414" s="225"/>
      <c r="N414" s="226"/>
      <c r="O414" s="226"/>
      <c r="P414" s="226"/>
      <c r="Q414" s="226"/>
      <c r="R414" s="226"/>
      <c r="S414" s="226"/>
      <c r="T414" s="227"/>
      <c r="AT414" s="228" t="s">
        <v>146</v>
      </c>
      <c r="AU414" s="228" t="s">
        <v>80</v>
      </c>
      <c r="AV414" s="12" t="s">
        <v>144</v>
      </c>
      <c r="AW414" s="12" t="s">
        <v>35</v>
      </c>
      <c r="AX414" s="12" t="s">
        <v>76</v>
      </c>
      <c r="AY414" s="228" t="s">
        <v>136</v>
      </c>
    </row>
    <row customFormat="1" customHeight="1" ht="22.5" r="415" s="1" spans="2:65">
      <c r="B415" s="41"/>
      <c r="C415" s="256" t="s">
        <v>595</v>
      </c>
      <c r="D415" s="256" t="s">
        <v>265</v>
      </c>
      <c r="E415" s="257" t="s">
        <v>596</v>
      </c>
      <c r="F415" s="258" t="s">
        <v>597</v>
      </c>
      <c r="G415" s="259" t="s">
        <v>151</v>
      </c>
      <c r="H415" s="260">
        <v>37.963999999999999</v>
      </c>
      <c r="I415" s="261"/>
      <c r="J415" s="262">
        <f>ROUND(I415*H415,1)</f>
        <v>0</v>
      </c>
      <c r="K415" s="258" t="s">
        <v>143</v>
      </c>
      <c r="L415" s="263"/>
      <c r="M415" s="264" t="s">
        <v>21</v>
      </c>
      <c r="N415" s="265" t="s">
        <v>42</v>
      </c>
      <c r="O415" s="42"/>
      <c r="P415" s="202">
        <f>O415*H415</f>
        <v>0</v>
      </c>
      <c r="Q415" s="202">
        <v>1.7999999999999999E-2</v>
      </c>
      <c r="R415" s="202">
        <f>Q415*H415</f>
        <v>0.68335199999999996</v>
      </c>
      <c r="S415" s="202">
        <v>0</v>
      </c>
      <c r="T415" s="203">
        <f>S415*H415</f>
        <v>0</v>
      </c>
      <c r="AR415" s="24" t="s">
        <v>341</v>
      </c>
      <c r="AT415" s="24" t="s">
        <v>265</v>
      </c>
      <c r="AU415" s="24" t="s">
        <v>80</v>
      </c>
      <c r="AY415" s="24" t="s">
        <v>136</v>
      </c>
      <c r="BE415" s="204">
        <f>IF(N415="základní",J415,0)</f>
        <v>0</v>
      </c>
      <c r="BF415" s="204">
        <f>IF(N415="snížená",J415,0)</f>
        <v>0</v>
      </c>
      <c r="BG415" s="204">
        <f>IF(N415="zákl. přenesená",J415,0)</f>
        <v>0</v>
      </c>
      <c r="BH415" s="204">
        <f>IF(N415="sníž. přenesená",J415,0)</f>
        <v>0</v>
      </c>
      <c r="BI415" s="204">
        <f>IF(N415="nulová",J415,0)</f>
        <v>0</v>
      </c>
      <c r="BJ415" s="24" t="s">
        <v>76</v>
      </c>
      <c r="BK415" s="204">
        <f>ROUND(I415*H415,1)</f>
        <v>0</v>
      </c>
      <c r="BL415" s="24" t="s">
        <v>250</v>
      </c>
      <c r="BM415" s="24" t="s">
        <v>598</v>
      </c>
    </row>
    <row customFormat="1" ht="13.5" r="416" s="11" spans="2:65">
      <c r="B416" s="205"/>
      <c r="C416" s="206"/>
      <c r="D416" s="207" t="s">
        <v>146</v>
      </c>
      <c r="E416" s="208" t="s">
        <v>21</v>
      </c>
      <c r="F416" s="209" t="s">
        <v>599</v>
      </c>
      <c r="G416" s="206"/>
      <c r="H416" s="210">
        <v>32.6</v>
      </c>
      <c r="I416" s="211"/>
      <c r="J416" s="206"/>
      <c r="K416" s="206"/>
      <c r="L416" s="212"/>
      <c r="M416" s="213"/>
      <c r="N416" s="214"/>
      <c r="O416" s="214"/>
      <c r="P416" s="214"/>
      <c r="Q416" s="214"/>
      <c r="R416" s="214"/>
      <c r="S416" s="214"/>
      <c r="T416" s="215"/>
      <c r="AT416" s="216" t="s">
        <v>146</v>
      </c>
      <c r="AU416" s="216" t="s">
        <v>80</v>
      </c>
      <c r="AV416" s="11" t="s">
        <v>80</v>
      </c>
      <c r="AW416" s="11" t="s">
        <v>35</v>
      </c>
      <c r="AX416" s="11" t="s">
        <v>71</v>
      </c>
      <c r="AY416" s="216" t="s">
        <v>136</v>
      </c>
    </row>
    <row customFormat="1" ht="13.5" r="417" s="11" spans="2:65">
      <c r="B417" s="205"/>
      <c r="C417" s="206"/>
      <c r="D417" s="207" t="s">
        <v>146</v>
      </c>
      <c r="E417" s="208" t="s">
        <v>21</v>
      </c>
      <c r="F417" s="209" t="s">
        <v>600</v>
      </c>
      <c r="G417" s="206"/>
      <c r="H417" s="210">
        <v>1.913</v>
      </c>
      <c r="I417" s="211"/>
      <c r="J417" s="206"/>
      <c r="K417" s="206"/>
      <c r="L417" s="212"/>
      <c r="M417" s="213"/>
      <c r="N417" s="214"/>
      <c r="O417" s="214"/>
      <c r="P417" s="214"/>
      <c r="Q417" s="214"/>
      <c r="R417" s="214"/>
      <c r="S417" s="214"/>
      <c r="T417" s="215"/>
      <c r="AT417" s="216" t="s">
        <v>146</v>
      </c>
      <c r="AU417" s="216" t="s">
        <v>80</v>
      </c>
      <c r="AV417" s="11" t="s">
        <v>80</v>
      </c>
      <c r="AW417" s="11" t="s">
        <v>35</v>
      </c>
      <c r="AX417" s="11" t="s">
        <v>71</v>
      </c>
      <c r="AY417" s="216" t="s">
        <v>136</v>
      </c>
    </row>
    <row customFormat="1" ht="13.5" r="418" s="12" spans="2:65">
      <c r="B418" s="217"/>
      <c r="C418" s="218"/>
      <c r="D418" s="207" t="s">
        <v>146</v>
      </c>
      <c r="E418" s="229" t="s">
        <v>21</v>
      </c>
      <c r="F418" s="230" t="s">
        <v>148</v>
      </c>
      <c r="G418" s="218"/>
      <c r="H418" s="231">
        <v>34.512999999999998</v>
      </c>
      <c r="I418" s="223"/>
      <c r="J418" s="218"/>
      <c r="K418" s="218"/>
      <c r="L418" s="224"/>
      <c r="M418" s="225"/>
      <c r="N418" s="226"/>
      <c r="O418" s="226"/>
      <c r="P418" s="226"/>
      <c r="Q418" s="226"/>
      <c r="R418" s="226"/>
      <c r="S418" s="226"/>
      <c r="T418" s="227"/>
      <c r="AT418" s="228" t="s">
        <v>146</v>
      </c>
      <c r="AU418" s="228" t="s">
        <v>80</v>
      </c>
      <c r="AV418" s="12" t="s">
        <v>144</v>
      </c>
      <c r="AW418" s="12" t="s">
        <v>35</v>
      </c>
      <c r="AX418" s="12" t="s">
        <v>76</v>
      </c>
      <c r="AY418" s="228" t="s">
        <v>136</v>
      </c>
    </row>
    <row customFormat="1" ht="13.5" r="419" s="11" spans="2:65">
      <c r="B419" s="205"/>
      <c r="C419" s="206"/>
      <c r="D419" s="219" t="s">
        <v>146</v>
      </c>
      <c r="E419" s="206"/>
      <c r="F419" s="254" t="s">
        <v>601</v>
      </c>
      <c r="G419" s="206"/>
      <c r="H419" s="255">
        <v>37.963999999999999</v>
      </c>
      <c r="I419" s="211"/>
      <c r="J419" s="206"/>
      <c r="K419" s="206"/>
      <c r="L419" s="212"/>
      <c r="M419" s="213"/>
      <c r="N419" s="214"/>
      <c r="O419" s="214"/>
      <c r="P419" s="214"/>
      <c r="Q419" s="214"/>
      <c r="R419" s="214"/>
      <c r="S419" s="214"/>
      <c r="T419" s="215"/>
      <c r="AT419" s="216" t="s">
        <v>146</v>
      </c>
      <c r="AU419" s="216" t="s">
        <v>80</v>
      </c>
      <c r="AV419" s="11" t="s">
        <v>80</v>
      </c>
      <c r="AW419" s="11" t="s">
        <v>6</v>
      </c>
      <c r="AX419" s="11" t="s">
        <v>76</v>
      </c>
      <c r="AY419" s="216" t="s">
        <v>136</v>
      </c>
    </row>
    <row customFormat="1" customHeight="1" ht="22.5" r="420" s="1" spans="2:65">
      <c r="B420" s="41"/>
      <c r="C420" s="193" t="s">
        <v>602</v>
      </c>
      <c r="D420" s="193" t="s">
        <v>139</v>
      </c>
      <c r="E420" s="194" t="s">
        <v>603</v>
      </c>
      <c r="F420" s="195" t="s">
        <v>604</v>
      </c>
      <c r="G420" s="196" t="s">
        <v>151</v>
      </c>
      <c r="H420" s="197">
        <v>6.95</v>
      </c>
      <c r="I420" s="198"/>
      <c r="J420" s="199">
        <f>ROUND(I420*H420,1)</f>
        <v>0</v>
      </c>
      <c r="K420" s="195" t="s">
        <v>143</v>
      </c>
      <c r="L420" s="61"/>
      <c r="M420" s="200" t="s">
        <v>21</v>
      </c>
      <c r="N420" s="201" t="s">
        <v>42</v>
      </c>
      <c r="O420" s="42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AR420" s="24" t="s">
        <v>250</v>
      </c>
      <c r="AT420" s="24" t="s">
        <v>139</v>
      </c>
      <c r="AU420" s="24" t="s">
        <v>80</v>
      </c>
      <c r="AY420" s="24" t="s">
        <v>136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24" t="s">
        <v>76</v>
      </c>
      <c r="BK420" s="204">
        <f>ROUND(I420*H420,1)</f>
        <v>0</v>
      </c>
      <c r="BL420" s="24" t="s">
        <v>250</v>
      </c>
      <c r="BM420" s="24" t="s">
        <v>605</v>
      </c>
    </row>
    <row customFormat="1" ht="13.5" r="421" s="11" spans="2:65">
      <c r="B421" s="205"/>
      <c r="C421" s="206"/>
      <c r="D421" s="207" t="s">
        <v>146</v>
      </c>
      <c r="E421" s="208" t="s">
        <v>21</v>
      </c>
      <c r="F421" s="209" t="s">
        <v>606</v>
      </c>
      <c r="G421" s="206"/>
      <c r="H421" s="210">
        <v>6.95</v>
      </c>
      <c r="I421" s="211"/>
      <c r="J421" s="206"/>
      <c r="K421" s="206"/>
      <c r="L421" s="212"/>
      <c r="M421" s="213"/>
      <c r="N421" s="214"/>
      <c r="O421" s="214"/>
      <c r="P421" s="214"/>
      <c r="Q421" s="214"/>
      <c r="R421" s="214"/>
      <c r="S421" s="214"/>
      <c r="T421" s="215"/>
      <c r="AT421" s="216" t="s">
        <v>146</v>
      </c>
      <c r="AU421" s="216" t="s">
        <v>80</v>
      </c>
      <c r="AV421" s="11" t="s">
        <v>80</v>
      </c>
      <c r="AW421" s="11" t="s">
        <v>35</v>
      </c>
      <c r="AX421" s="11" t="s">
        <v>71</v>
      </c>
      <c r="AY421" s="216" t="s">
        <v>136</v>
      </c>
    </row>
    <row customFormat="1" ht="13.5" r="422" s="12" spans="2:65">
      <c r="B422" s="217"/>
      <c r="C422" s="218"/>
      <c r="D422" s="219" t="s">
        <v>146</v>
      </c>
      <c r="E422" s="220" t="s">
        <v>21</v>
      </c>
      <c r="F422" s="221" t="s">
        <v>148</v>
      </c>
      <c r="G422" s="218"/>
      <c r="H422" s="222">
        <v>6.95</v>
      </c>
      <c r="I422" s="223"/>
      <c r="J422" s="218"/>
      <c r="K422" s="218"/>
      <c r="L422" s="224"/>
      <c r="M422" s="225"/>
      <c r="N422" s="226"/>
      <c r="O422" s="226"/>
      <c r="P422" s="226"/>
      <c r="Q422" s="226"/>
      <c r="R422" s="226"/>
      <c r="S422" s="226"/>
      <c r="T422" s="227"/>
      <c r="AT422" s="228" t="s">
        <v>146</v>
      </c>
      <c r="AU422" s="228" t="s">
        <v>80</v>
      </c>
      <c r="AV422" s="12" t="s">
        <v>144</v>
      </c>
      <c r="AW422" s="12" t="s">
        <v>35</v>
      </c>
      <c r="AX422" s="12" t="s">
        <v>76</v>
      </c>
      <c r="AY422" s="228" t="s">
        <v>136</v>
      </c>
    </row>
    <row customFormat="1" customHeight="1" ht="22.5" r="423" s="1" spans="2:65">
      <c r="B423" s="41"/>
      <c r="C423" s="193" t="s">
        <v>607</v>
      </c>
      <c r="D423" s="193" t="s">
        <v>139</v>
      </c>
      <c r="E423" s="194" t="s">
        <v>608</v>
      </c>
      <c r="F423" s="195" t="s">
        <v>609</v>
      </c>
      <c r="G423" s="196" t="s">
        <v>151</v>
      </c>
      <c r="H423" s="197">
        <v>34.512999999999998</v>
      </c>
      <c r="I423" s="198"/>
      <c r="J423" s="199">
        <f>ROUND(I423*H423,1)</f>
        <v>0</v>
      </c>
      <c r="K423" s="195" t="s">
        <v>143</v>
      </c>
      <c r="L423" s="61"/>
      <c r="M423" s="200" t="s">
        <v>21</v>
      </c>
      <c r="N423" s="201" t="s">
        <v>42</v>
      </c>
      <c r="O423" s="42"/>
      <c r="P423" s="202">
        <f>O423*H423</f>
        <v>0</v>
      </c>
      <c r="Q423" s="202">
        <v>2.9999999999999997E-4</v>
      </c>
      <c r="R423" s="202">
        <f>Q423*H423</f>
        <v>1.0353899999999999E-2</v>
      </c>
      <c r="S423" s="202">
        <v>0</v>
      </c>
      <c r="T423" s="203">
        <f>S423*H423</f>
        <v>0</v>
      </c>
      <c r="AR423" s="24" t="s">
        <v>250</v>
      </c>
      <c r="AT423" s="24" t="s">
        <v>139</v>
      </c>
      <c r="AU423" s="24" t="s">
        <v>80</v>
      </c>
      <c r="AY423" s="24" t="s">
        <v>136</v>
      </c>
      <c r="BE423" s="204">
        <f>IF(N423="základní",J423,0)</f>
        <v>0</v>
      </c>
      <c r="BF423" s="204">
        <f>IF(N423="snížená",J423,0)</f>
        <v>0</v>
      </c>
      <c r="BG423" s="204">
        <f>IF(N423="zákl. přenesená",J423,0)</f>
        <v>0</v>
      </c>
      <c r="BH423" s="204">
        <f>IF(N423="sníž. přenesená",J423,0)</f>
        <v>0</v>
      </c>
      <c r="BI423" s="204">
        <f>IF(N423="nulová",J423,0)</f>
        <v>0</v>
      </c>
      <c r="BJ423" s="24" t="s">
        <v>76</v>
      </c>
      <c r="BK423" s="204">
        <f>ROUND(I423*H423,1)</f>
        <v>0</v>
      </c>
      <c r="BL423" s="24" t="s">
        <v>250</v>
      </c>
      <c r="BM423" s="24" t="s">
        <v>610</v>
      </c>
    </row>
    <row customFormat="1" ht="13.5" r="424" s="11" spans="2:65">
      <c r="B424" s="205"/>
      <c r="C424" s="206"/>
      <c r="D424" s="207" t="s">
        <v>146</v>
      </c>
      <c r="E424" s="208" t="s">
        <v>21</v>
      </c>
      <c r="F424" s="209" t="s">
        <v>599</v>
      </c>
      <c r="G424" s="206"/>
      <c r="H424" s="210">
        <v>32.6</v>
      </c>
      <c r="I424" s="211"/>
      <c r="J424" s="206"/>
      <c r="K424" s="206"/>
      <c r="L424" s="212"/>
      <c r="M424" s="213"/>
      <c r="N424" s="214"/>
      <c r="O424" s="214"/>
      <c r="P424" s="214"/>
      <c r="Q424" s="214"/>
      <c r="R424" s="214"/>
      <c r="S424" s="214"/>
      <c r="T424" s="215"/>
      <c r="AT424" s="216" t="s">
        <v>146</v>
      </c>
      <c r="AU424" s="216" t="s">
        <v>80</v>
      </c>
      <c r="AV424" s="11" t="s">
        <v>80</v>
      </c>
      <c r="AW424" s="11" t="s">
        <v>35</v>
      </c>
      <c r="AX424" s="11" t="s">
        <v>71</v>
      </c>
      <c r="AY424" s="216" t="s">
        <v>136</v>
      </c>
    </row>
    <row customFormat="1" ht="13.5" r="425" s="11" spans="2:65">
      <c r="B425" s="205"/>
      <c r="C425" s="206"/>
      <c r="D425" s="207" t="s">
        <v>146</v>
      </c>
      <c r="E425" s="208" t="s">
        <v>21</v>
      </c>
      <c r="F425" s="209" t="s">
        <v>600</v>
      </c>
      <c r="G425" s="206"/>
      <c r="H425" s="210">
        <v>1.913</v>
      </c>
      <c r="I425" s="211"/>
      <c r="J425" s="206"/>
      <c r="K425" s="206"/>
      <c r="L425" s="212"/>
      <c r="M425" s="213"/>
      <c r="N425" s="214"/>
      <c r="O425" s="214"/>
      <c r="P425" s="214"/>
      <c r="Q425" s="214"/>
      <c r="R425" s="214"/>
      <c r="S425" s="214"/>
      <c r="T425" s="215"/>
      <c r="AT425" s="216" t="s">
        <v>146</v>
      </c>
      <c r="AU425" s="216" t="s">
        <v>80</v>
      </c>
      <c r="AV425" s="11" t="s">
        <v>80</v>
      </c>
      <c r="AW425" s="11" t="s">
        <v>35</v>
      </c>
      <c r="AX425" s="11" t="s">
        <v>71</v>
      </c>
      <c r="AY425" s="216" t="s">
        <v>136</v>
      </c>
    </row>
    <row customFormat="1" ht="13.5" r="426" s="12" spans="2:65">
      <c r="B426" s="217"/>
      <c r="C426" s="218"/>
      <c r="D426" s="219" t="s">
        <v>146</v>
      </c>
      <c r="E426" s="220" t="s">
        <v>21</v>
      </c>
      <c r="F426" s="221" t="s">
        <v>148</v>
      </c>
      <c r="G426" s="218"/>
      <c r="H426" s="222">
        <v>34.512999999999998</v>
      </c>
      <c r="I426" s="223"/>
      <c r="J426" s="218"/>
      <c r="K426" s="218"/>
      <c r="L426" s="224"/>
      <c r="M426" s="225"/>
      <c r="N426" s="226"/>
      <c r="O426" s="226"/>
      <c r="P426" s="226"/>
      <c r="Q426" s="226"/>
      <c r="R426" s="226"/>
      <c r="S426" s="226"/>
      <c r="T426" s="227"/>
      <c r="AT426" s="228" t="s">
        <v>146</v>
      </c>
      <c r="AU426" s="228" t="s">
        <v>80</v>
      </c>
      <c r="AV426" s="12" t="s">
        <v>144</v>
      </c>
      <c r="AW426" s="12" t="s">
        <v>35</v>
      </c>
      <c r="AX426" s="12" t="s">
        <v>76</v>
      </c>
      <c r="AY426" s="228" t="s">
        <v>136</v>
      </c>
    </row>
    <row customFormat="1" customHeight="1" ht="22.5" r="427" s="1" spans="2:65">
      <c r="B427" s="41"/>
      <c r="C427" s="193" t="s">
        <v>611</v>
      </c>
      <c r="D427" s="193" t="s">
        <v>139</v>
      </c>
      <c r="E427" s="194" t="s">
        <v>612</v>
      </c>
      <c r="F427" s="195" t="s">
        <v>613</v>
      </c>
      <c r="G427" s="196" t="s">
        <v>162</v>
      </c>
      <c r="H427" s="197">
        <v>40.840000000000003</v>
      </c>
      <c r="I427" s="198"/>
      <c r="J427" s="199">
        <f>ROUND(I427*H427,1)</f>
        <v>0</v>
      </c>
      <c r="K427" s="195" t="s">
        <v>143</v>
      </c>
      <c r="L427" s="61"/>
      <c r="M427" s="200" t="s">
        <v>21</v>
      </c>
      <c r="N427" s="201" t="s">
        <v>42</v>
      </c>
      <c r="O427" s="42"/>
      <c r="P427" s="202">
        <f>O427*H427</f>
        <v>0</v>
      </c>
      <c r="Q427" s="202">
        <v>3.0000000000000001E-5</v>
      </c>
      <c r="R427" s="202">
        <f>Q427*H427</f>
        <v>1.2252000000000001E-3</v>
      </c>
      <c r="S427" s="202">
        <v>0</v>
      </c>
      <c r="T427" s="203">
        <f>S427*H427</f>
        <v>0</v>
      </c>
      <c r="AR427" s="24" t="s">
        <v>250</v>
      </c>
      <c r="AT427" s="24" t="s">
        <v>139</v>
      </c>
      <c r="AU427" s="24" t="s">
        <v>80</v>
      </c>
      <c r="AY427" s="24" t="s">
        <v>136</v>
      </c>
      <c r="BE427" s="204">
        <f>IF(N427="základní",J427,0)</f>
        <v>0</v>
      </c>
      <c r="BF427" s="204">
        <f>IF(N427="snížená",J427,0)</f>
        <v>0</v>
      </c>
      <c r="BG427" s="204">
        <f>IF(N427="zákl. přenesená",J427,0)</f>
        <v>0</v>
      </c>
      <c r="BH427" s="204">
        <f>IF(N427="sníž. přenesená",J427,0)</f>
        <v>0</v>
      </c>
      <c r="BI427" s="204">
        <f>IF(N427="nulová",J427,0)</f>
        <v>0</v>
      </c>
      <c r="BJ427" s="24" t="s">
        <v>76</v>
      </c>
      <c r="BK427" s="204">
        <f>ROUND(I427*H427,1)</f>
        <v>0</v>
      </c>
      <c r="BL427" s="24" t="s">
        <v>250</v>
      </c>
      <c r="BM427" s="24" t="s">
        <v>614</v>
      </c>
    </row>
    <row customFormat="1" ht="13.5" r="428" s="13" spans="2:65">
      <c r="B428" s="232"/>
      <c r="C428" s="233"/>
      <c r="D428" s="207" t="s">
        <v>146</v>
      </c>
      <c r="E428" s="234" t="s">
        <v>21</v>
      </c>
      <c r="F428" s="235" t="s">
        <v>615</v>
      </c>
      <c r="G428" s="233"/>
      <c r="H428" s="236" t="s">
        <v>21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AT428" s="242" t="s">
        <v>146</v>
      </c>
      <c r="AU428" s="242" t="s">
        <v>80</v>
      </c>
      <c r="AV428" s="13" t="s">
        <v>76</v>
      </c>
      <c r="AW428" s="13" t="s">
        <v>35</v>
      </c>
      <c r="AX428" s="13" t="s">
        <v>71</v>
      </c>
      <c r="AY428" s="242" t="s">
        <v>136</v>
      </c>
    </row>
    <row customFormat="1" ht="13.5" r="429" s="11" spans="2:65">
      <c r="B429" s="205"/>
      <c r="C429" s="206"/>
      <c r="D429" s="207" t="s">
        <v>146</v>
      </c>
      <c r="E429" s="208" t="s">
        <v>21</v>
      </c>
      <c r="F429" s="209" t="s">
        <v>582</v>
      </c>
      <c r="G429" s="206"/>
      <c r="H429" s="210">
        <v>26.35</v>
      </c>
      <c r="I429" s="211"/>
      <c r="J429" s="206"/>
      <c r="K429" s="206"/>
      <c r="L429" s="212"/>
      <c r="M429" s="213"/>
      <c r="N429" s="214"/>
      <c r="O429" s="214"/>
      <c r="P429" s="214"/>
      <c r="Q429" s="214"/>
      <c r="R429" s="214"/>
      <c r="S429" s="214"/>
      <c r="T429" s="215"/>
      <c r="AT429" s="216" t="s">
        <v>146</v>
      </c>
      <c r="AU429" s="216" t="s">
        <v>80</v>
      </c>
      <c r="AV429" s="11" t="s">
        <v>80</v>
      </c>
      <c r="AW429" s="11" t="s">
        <v>35</v>
      </c>
      <c r="AX429" s="11" t="s">
        <v>71</v>
      </c>
      <c r="AY429" s="216" t="s">
        <v>136</v>
      </c>
    </row>
    <row customFormat="1" ht="13.5" r="430" s="11" spans="2:65">
      <c r="B430" s="205"/>
      <c r="C430" s="206"/>
      <c r="D430" s="207" t="s">
        <v>146</v>
      </c>
      <c r="E430" s="208" t="s">
        <v>21</v>
      </c>
      <c r="F430" s="209" t="s">
        <v>583</v>
      </c>
      <c r="G430" s="206"/>
      <c r="H430" s="210">
        <v>-3.6</v>
      </c>
      <c r="I430" s="211"/>
      <c r="J430" s="206"/>
      <c r="K430" s="206"/>
      <c r="L430" s="212"/>
      <c r="M430" s="213"/>
      <c r="N430" s="214"/>
      <c r="O430" s="214"/>
      <c r="P430" s="214"/>
      <c r="Q430" s="214"/>
      <c r="R430" s="214"/>
      <c r="S430" s="214"/>
      <c r="T430" s="215"/>
      <c r="AT430" s="216" t="s">
        <v>146</v>
      </c>
      <c r="AU430" s="216" t="s">
        <v>80</v>
      </c>
      <c r="AV430" s="11" t="s">
        <v>80</v>
      </c>
      <c r="AW430" s="11" t="s">
        <v>35</v>
      </c>
      <c r="AX430" s="11" t="s">
        <v>71</v>
      </c>
      <c r="AY430" s="216" t="s">
        <v>136</v>
      </c>
    </row>
    <row customFormat="1" ht="13.5" r="431" s="11" spans="2:65">
      <c r="B431" s="205"/>
      <c r="C431" s="206"/>
      <c r="D431" s="207" t="s">
        <v>146</v>
      </c>
      <c r="E431" s="208" t="s">
        <v>21</v>
      </c>
      <c r="F431" s="209" t="s">
        <v>584</v>
      </c>
      <c r="G431" s="206"/>
      <c r="H431" s="210">
        <v>-1.5</v>
      </c>
      <c r="I431" s="211"/>
      <c r="J431" s="206"/>
      <c r="K431" s="206"/>
      <c r="L431" s="212"/>
      <c r="M431" s="213"/>
      <c r="N431" s="214"/>
      <c r="O431" s="214"/>
      <c r="P431" s="214"/>
      <c r="Q431" s="214"/>
      <c r="R431" s="214"/>
      <c r="S431" s="214"/>
      <c r="T431" s="215"/>
      <c r="AT431" s="216" t="s">
        <v>146</v>
      </c>
      <c r="AU431" s="216" t="s">
        <v>80</v>
      </c>
      <c r="AV431" s="11" t="s">
        <v>80</v>
      </c>
      <c r="AW431" s="11" t="s">
        <v>35</v>
      </c>
      <c r="AX431" s="11" t="s">
        <v>71</v>
      </c>
      <c r="AY431" s="216" t="s">
        <v>136</v>
      </c>
    </row>
    <row customFormat="1" ht="13.5" r="432" s="11" spans="2:65">
      <c r="B432" s="205"/>
      <c r="C432" s="206"/>
      <c r="D432" s="207" t="s">
        <v>146</v>
      </c>
      <c r="E432" s="208" t="s">
        <v>21</v>
      </c>
      <c r="F432" s="209" t="s">
        <v>616</v>
      </c>
      <c r="G432" s="206"/>
      <c r="H432" s="210">
        <v>22.79</v>
      </c>
      <c r="I432" s="211"/>
      <c r="J432" s="206"/>
      <c r="K432" s="206"/>
      <c r="L432" s="212"/>
      <c r="M432" s="213"/>
      <c r="N432" s="214"/>
      <c r="O432" s="214"/>
      <c r="P432" s="214"/>
      <c r="Q432" s="214"/>
      <c r="R432" s="214"/>
      <c r="S432" s="214"/>
      <c r="T432" s="215"/>
      <c r="AT432" s="216" t="s">
        <v>146</v>
      </c>
      <c r="AU432" s="216" t="s">
        <v>80</v>
      </c>
      <c r="AV432" s="11" t="s">
        <v>80</v>
      </c>
      <c r="AW432" s="11" t="s">
        <v>35</v>
      </c>
      <c r="AX432" s="11" t="s">
        <v>71</v>
      </c>
      <c r="AY432" s="216" t="s">
        <v>136</v>
      </c>
    </row>
    <row customFormat="1" ht="13.5" r="433" s="11" spans="2:65">
      <c r="B433" s="205"/>
      <c r="C433" s="206"/>
      <c r="D433" s="207" t="s">
        <v>146</v>
      </c>
      <c r="E433" s="208" t="s">
        <v>21</v>
      </c>
      <c r="F433" s="209" t="s">
        <v>617</v>
      </c>
      <c r="G433" s="206"/>
      <c r="H433" s="210">
        <v>-1.8</v>
      </c>
      <c r="I433" s="211"/>
      <c r="J433" s="206"/>
      <c r="K433" s="206"/>
      <c r="L433" s="212"/>
      <c r="M433" s="213"/>
      <c r="N433" s="214"/>
      <c r="O433" s="214"/>
      <c r="P433" s="214"/>
      <c r="Q433" s="214"/>
      <c r="R433" s="214"/>
      <c r="S433" s="214"/>
      <c r="T433" s="215"/>
      <c r="AT433" s="216" t="s">
        <v>146</v>
      </c>
      <c r="AU433" s="216" t="s">
        <v>80</v>
      </c>
      <c r="AV433" s="11" t="s">
        <v>80</v>
      </c>
      <c r="AW433" s="11" t="s">
        <v>35</v>
      </c>
      <c r="AX433" s="11" t="s">
        <v>71</v>
      </c>
      <c r="AY433" s="216" t="s">
        <v>136</v>
      </c>
    </row>
    <row customFormat="1" ht="13.5" r="434" s="11" spans="2:65">
      <c r="B434" s="205"/>
      <c r="C434" s="206"/>
      <c r="D434" s="207" t="s">
        <v>146</v>
      </c>
      <c r="E434" s="208" t="s">
        <v>21</v>
      </c>
      <c r="F434" s="209" t="s">
        <v>257</v>
      </c>
      <c r="G434" s="206"/>
      <c r="H434" s="210">
        <v>-1.4</v>
      </c>
      <c r="I434" s="211"/>
      <c r="J434" s="206"/>
      <c r="K434" s="206"/>
      <c r="L434" s="212"/>
      <c r="M434" s="213"/>
      <c r="N434" s="214"/>
      <c r="O434" s="214"/>
      <c r="P434" s="214"/>
      <c r="Q434" s="214"/>
      <c r="R434" s="214"/>
      <c r="S434" s="214"/>
      <c r="T434" s="215"/>
      <c r="AT434" s="216" t="s">
        <v>146</v>
      </c>
      <c r="AU434" s="216" t="s">
        <v>80</v>
      </c>
      <c r="AV434" s="11" t="s">
        <v>80</v>
      </c>
      <c r="AW434" s="11" t="s">
        <v>35</v>
      </c>
      <c r="AX434" s="11" t="s">
        <v>71</v>
      </c>
      <c r="AY434" s="216" t="s">
        <v>136</v>
      </c>
    </row>
    <row customFormat="1" ht="13.5" r="435" s="12" spans="2:65">
      <c r="B435" s="217"/>
      <c r="C435" s="218"/>
      <c r="D435" s="219" t="s">
        <v>146</v>
      </c>
      <c r="E435" s="220" t="s">
        <v>21</v>
      </c>
      <c r="F435" s="221" t="s">
        <v>148</v>
      </c>
      <c r="G435" s="218"/>
      <c r="H435" s="222">
        <v>40.840000000000003</v>
      </c>
      <c r="I435" s="223"/>
      <c r="J435" s="218"/>
      <c r="K435" s="218"/>
      <c r="L435" s="224"/>
      <c r="M435" s="225"/>
      <c r="N435" s="226"/>
      <c r="O435" s="226"/>
      <c r="P435" s="226"/>
      <c r="Q435" s="226"/>
      <c r="R435" s="226"/>
      <c r="S435" s="226"/>
      <c r="T435" s="227"/>
      <c r="AT435" s="228" t="s">
        <v>146</v>
      </c>
      <c r="AU435" s="228" t="s">
        <v>80</v>
      </c>
      <c r="AV435" s="12" t="s">
        <v>144</v>
      </c>
      <c r="AW435" s="12" t="s">
        <v>35</v>
      </c>
      <c r="AX435" s="12" t="s">
        <v>76</v>
      </c>
      <c r="AY435" s="228" t="s">
        <v>136</v>
      </c>
    </row>
    <row customFormat="1" customHeight="1" ht="22.5" r="436" s="1" spans="2:65">
      <c r="B436" s="41"/>
      <c r="C436" s="193" t="s">
        <v>618</v>
      </c>
      <c r="D436" s="193" t="s">
        <v>139</v>
      </c>
      <c r="E436" s="194" t="s">
        <v>619</v>
      </c>
      <c r="F436" s="195" t="s">
        <v>620</v>
      </c>
      <c r="G436" s="196" t="s">
        <v>418</v>
      </c>
      <c r="H436" s="268"/>
      <c r="I436" s="198"/>
      <c r="J436" s="199">
        <f>ROUND(I436*H436,1)</f>
        <v>0</v>
      </c>
      <c r="K436" s="195" t="s">
        <v>143</v>
      </c>
      <c r="L436" s="61"/>
      <c r="M436" s="200" t="s">
        <v>21</v>
      </c>
      <c r="N436" s="201" t="s">
        <v>42</v>
      </c>
      <c r="O436" s="42"/>
      <c r="P436" s="202">
        <f>O436*H436</f>
        <v>0</v>
      </c>
      <c r="Q436" s="202">
        <v>0</v>
      </c>
      <c r="R436" s="202">
        <f>Q436*H436</f>
        <v>0</v>
      </c>
      <c r="S436" s="202">
        <v>0</v>
      </c>
      <c r="T436" s="203">
        <f>S436*H436</f>
        <v>0</v>
      </c>
      <c r="AR436" s="24" t="s">
        <v>250</v>
      </c>
      <c r="AT436" s="24" t="s">
        <v>139</v>
      </c>
      <c r="AU436" s="24" t="s">
        <v>80</v>
      </c>
      <c r="AY436" s="24" t="s">
        <v>136</v>
      </c>
      <c r="BE436" s="204">
        <f>IF(N436="základní",J436,0)</f>
        <v>0</v>
      </c>
      <c r="BF436" s="204">
        <f>IF(N436="snížená",J436,0)</f>
        <v>0</v>
      </c>
      <c r="BG436" s="204">
        <f>IF(N436="zákl. přenesená",J436,0)</f>
        <v>0</v>
      </c>
      <c r="BH436" s="204">
        <f>IF(N436="sníž. přenesená",J436,0)</f>
        <v>0</v>
      </c>
      <c r="BI436" s="204">
        <f>IF(N436="nulová",J436,0)</f>
        <v>0</v>
      </c>
      <c r="BJ436" s="24" t="s">
        <v>76</v>
      </c>
      <c r="BK436" s="204">
        <f>ROUND(I436*H436,1)</f>
        <v>0</v>
      </c>
      <c r="BL436" s="24" t="s">
        <v>250</v>
      </c>
      <c r="BM436" s="24" t="s">
        <v>621</v>
      </c>
    </row>
    <row customFormat="1" customHeight="1" ht="29.85" r="437" s="10" spans="2:65">
      <c r="B437" s="176"/>
      <c r="C437" s="177"/>
      <c r="D437" s="190" t="s">
        <v>70</v>
      </c>
      <c r="E437" s="191" t="s">
        <v>622</v>
      </c>
      <c r="F437" s="191" t="s">
        <v>623</v>
      </c>
      <c r="G437" s="177"/>
      <c r="H437" s="177"/>
      <c r="I437" s="180"/>
      <c r="J437" s="192">
        <f>BK437</f>
        <v>0</v>
      </c>
      <c r="K437" s="177"/>
      <c r="L437" s="182"/>
      <c r="M437" s="183"/>
      <c r="N437" s="184"/>
      <c r="O437" s="184"/>
      <c r="P437" s="185">
        <f>SUM(P438:P468)</f>
        <v>0</v>
      </c>
      <c r="Q437" s="184"/>
      <c r="R437" s="185">
        <f>SUM(R438:R468)</f>
        <v>0.29590046000000003</v>
      </c>
      <c r="S437" s="184"/>
      <c r="T437" s="186">
        <f>SUM(T438:T468)</f>
        <v>0</v>
      </c>
      <c r="AR437" s="187" t="s">
        <v>80</v>
      </c>
      <c r="AT437" s="188" t="s">
        <v>70</v>
      </c>
      <c r="AU437" s="188" t="s">
        <v>76</v>
      </c>
      <c r="AY437" s="187" t="s">
        <v>136</v>
      </c>
      <c r="BK437" s="189">
        <f>SUM(BK438:BK468)</f>
        <v>0</v>
      </c>
    </row>
    <row customFormat="1" customHeight="1" ht="22.5" r="438" s="1" spans="2:65">
      <c r="B438" s="41"/>
      <c r="C438" s="193" t="s">
        <v>624</v>
      </c>
      <c r="D438" s="193" t="s">
        <v>139</v>
      </c>
      <c r="E438" s="194" t="s">
        <v>625</v>
      </c>
      <c r="F438" s="195" t="s">
        <v>626</v>
      </c>
      <c r="G438" s="196" t="s">
        <v>151</v>
      </c>
      <c r="H438" s="197">
        <v>86.9</v>
      </c>
      <c r="I438" s="198"/>
      <c r="J438" s="199">
        <f>ROUND(I438*H438,1)</f>
        <v>0</v>
      </c>
      <c r="K438" s="195" t="s">
        <v>143</v>
      </c>
      <c r="L438" s="61"/>
      <c r="M438" s="200" t="s">
        <v>21</v>
      </c>
      <c r="N438" s="201" t="s">
        <v>42</v>
      </c>
      <c r="O438" s="42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AR438" s="24" t="s">
        <v>250</v>
      </c>
      <c r="AT438" s="24" t="s">
        <v>139</v>
      </c>
      <c r="AU438" s="24" t="s">
        <v>80</v>
      </c>
      <c r="AY438" s="24" t="s">
        <v>136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24" t="s">
        <v>76</v>
      </c>
      <c r="BK438" s="204">
        <f>ROUND(I438*H438,1)</f>
        <v>0</v>
      </c>
      <c r="BL438" s="24" t="s">
        <v>250</v>
      </c>
      <c r="BM438" s="24" t="s">
        <v>627</v>
      </c>
    </row>
    <row customFormat="1" ht="13.5" r="439" s="11" spans="2:65">
      <c r="B439" s="205"/>
      <c r="C439" s="206"/>
      <c r="D439" s="207" t="s">
        <v>146</v>
      </c>
      <c r="E439" s="208" t="s">
        <v>21</v>
      </c>
      <c r="F439" s="209" t="s">
        <v>478</v>
      </c>
      <c r="G439" s="206"/>
      <c r="H439" s="210">
        <v>86.9</v>
      </c>
      <c r="I439" s="211"/>
      <c r="J439" s="206"/>
      <c r="K439" s="206"/>
      <c r="L439" s="212"/>
      <c r="M439" s="213"/>
      <c r="N439" s="214"/>
      <c r="O439" s="214"/>
      <c r="P439" s="214"/>
      <c r="Q439" s="214"/>
      <c r="R439" s="214"/>
      <c r="S439" s="214"/>
      <c r="T439" s="215"/>
      <c r="AT439" s="216" t="s">
        <v>146</v>
      </c>
      <c r="AU439" s="216" t="s">
        <v>80</v>
      </c>
      <c r="AV439" s="11" t="s">
        <v>80</v>
      </c>
      <c r="AW439" s="11" t="s">
        <v>35</v>
      </c>
      <c r="AX439" s="11" t="s">
        <v>71</v>
      </c>
      <c r="AY439" s="216" t="s">
        <v>136</v>
      </c>
    </row>
    <row customFormat="1" ht="13.5" r="440" s="12" spans="2:65">
      <c r="B440" s="217"/>
      <c r="C440" s="218"/>
      <c r="D440" s="219" t="s">
        <v>146</v>
      </c>
      <c r="E440" s="220" t="s">
        <v>21</v>
      </c>
      <c r="F440" s="221" t="s">
        <v>148</v>
      </c>
      <c r="G440" s="218"/>
      <c r="H440" s="222">
        <v>86.9</v>
      </c>
      <c r="I440" s="223"/>
      <c r="J440" s="218"/>
      <c r="K440" s="218"/>
      <c r="L440" s="224"/>
      <c r="M440" s="225"/>
      <c r="N440" s="226"/>
      <c r="O440" s="226"/>
      <c r="P440" s="226"/>
      <c r="Q440" s="226"/>
      <c r="R440" s="226"/>
      <c r="S440" s="226"/>
      <c r="T440" s="227"/>
      <c r="AT440" s="228" t="s">
        <v>146</v>
      </c>
      <c r="AU440" s="228" t="s">
        <v>80</v>
      </c>
      <c r="AV440" s="12" t="s">
        <v>144</v>
      </c>
      <c r="AW440" s="12" t="s">
        <v>35</v>
      </c>
      <c r="AX440" s="12" t="s">
        <v>76</v>
      </c>
      <c r="AY440" s="228" t="s">
        <v>136</v>
      </c>
    </row>
    <row customFormat="1" customHeight="1" ht="22.5" r="441" s="1" spans="2:65">
      <c r="B441" s="41"/>
      <c r="C441" s="193" t="s">
        <v>628</v>
      </c>
      <c r="D441" s="193" t="s">
        <v>139</v>
      </c>
      <c r="E441" s="194" t="s">
        <v>629</v>
      </c>
      <c r="F441" s="195" t="s">
        <v>630</v>
      </c>
      <c r="G441" s="196" t="s">
        <v>151</v>
      </c>
      <c r="H441" s="197">
        <v>86.9</v>
      </c>
      <c r="I441" s="198"/>
      <c r="J441" s="199">
        <f>ROUND(I441*H441,1)</f>
        <v>0</v>
      </c>
      <c r="K441" s="195" t="s">
        <v>143</v>
      </c>
      <c r="L441" s="61"/>
      <c r="M441" s="200" t="s">
        <v>21</v>
      </c>
      <c r="N441" s="201" t="s">
        <v>42</v>
      </c>
      <c r="O441" s="42"/>
      <c r="P441" s="202">
        <f>O441*H441</f>
        <v>0</v>
      </c>
      <c r="Q441" s="202">
        <v>0</v>
      </c>
      <c r="R441" s="202">
        <f>Q441*H441</f>
        <v>0</v>
      </c>
      <c r="S441" s="202">
        <v>0</v>
      </c>
      <c r="T441" s="203">
        <f>S441*H441</f>
        <v>0</v>
      </c>
      <c r="AR441" s="24" t="s">
        <v>250</v>
      </c>
      <c r="AT441" s="24" t="s">
        <v>139</v>
      </c>
      <c r="AU441" s="24" t="s">
        <v>80</v>
      </c>
      <c r="AY441" s="24" t="s">
        <v>136</v>
      </c>
      <c r="BE441" s="204">
        <f>IF(N441="základní",J441,0)</f>
        <v>0</v>
      </c>
      <c r="BF441" s="204">
        <f>IF(N441="snížená",J441,0)</f>
        <v>0</v>
      </c>
      <c r="BG441" s="204">
        <f>IF(N441="zákl. přenesená",J441,0)</f>
        <v>0</v>
      </c>
      <c r="BH441" s="204">
        <f>IF(N441="sníž. přenesená",J441,0)</f>
        <v>0</v>
      </c>
      <c r="BI441" s="204">
        <f>IF(N441="nulová",J441,0)</f>
        <v>0</v>
      </c>
      <c r="BJ441" s="24" t="s">
        <v>76</v>
      </c>
      <c r="BK441" s="204">
        <f>ROUND(I441*H441,1)</f>
        <v>0</v>
      </c>
      <c r="BL441" s="24" t="s">
        <v>250</v>
      </c>
      <c r="BM441" s="24" t="s">
        <v>631</v>
      </c>
    </row>
    <row customFormat="1" ht="13.5" r="442" s="11" spans="2:65">
      <c r="B442" s="205"/>
      <c r="C442" s="206"/>
      <c r="D442" s="207" t="s">
        <v>146</v>
      </c>
      <c r="E442" s="208" t="s">
        <v>21</v>
      </c>
      <c r="F442" s="209" t="s">
        <v>478</v>
      </c>
      <c r="G442" s="206"/>
      <c r="H442" s="210">
        <v>86.9</v>
      </c>
      <c r="I442" s="211"/>
      <c r="J442" s="206"/>
      <c r="K442" s="206"/>
      <c r="L442" s="212"/>
      <c r="M442" s="213"/>
      <c r="N442" s="214"/>
      <c r="O442" s="214"/>
      <c r="P442" s="214"/>
      <c r="Q442" s="214"/>
      <c r="R442" s="214"/>
      <c r="S442" s="214"/>
      <c r="T442" s="215"/>
      <c r="AT442" s="216" t="s">
        <v>146</v>
      </c>
      <c r="AU442" s="216" t="s">
        <v>80</v>
      </c>
      <c r="AV442" s="11" t="s">
        <v>80</v>
      </c>
      <c r="AW442" s="11" t="s">
        <v>35</v>
      </c>
      <c r="AX442" s="11" t="s">
        <v>71</v>
      </c>
      <c r="AY442" s="216" t="s">
        <v>136</v>
      </c>
    </row>
    <row customFormat="1" ht="13.5" r="443" s="12" spans="2:65">
      <c r="B443" s="217"/>
      <c r="C443" s="218"/>
      <c r="D443" s="219" t="s">
        <v>146</v>
      </c>
      <c r="E443" s="220" t="s">
        <v>21</v>
      </c>
      <c r="F443" s="221" t="s">
        <v>148</v>
      </c>
      <c r="G443" s="218"/>
      <c r="H443" s="222">
        <v>86.9</v>
      </c>
      <c r="I443" s="223"/>
      <c r="J443" s="218"/>
      <c r="K443" s="218"/>
      <c r="L443" s="224"/>
      <c r="M443" s="225"/>
      <c r="N443" s="226"/>
      <c r="O443" s="226"/>
      <c r="P443" s="226"/>
      <c r="Q443" s="226"/>
      <c r="R443" s="226"/>
      <c r="S443" s="226"/>
      <c r="T443" s="227"/>
      <c r="AT443" s="228" t="s">
        <v>146</v>
      </c>
      <c r="AU443" s="228" t="s">
        <v>80</v>
      </c>
      <c r="AV443" s="12" t="s">
        <v>144</v>
      </c>
      <c r="AW443" s="12" t="s">
        <v>35</v>
      </c>
      <c r="AX443" s="12" t="s">
        <v>76</v>
      </c>
      <c r="AY443" s="228" t="s">
        <v>136</v>
      </c>
    </row>
    <row customFormat="1" customHeight="1" ht="22.5" r="444" s="1" spans="2:65">
      <c r="B444" s="41"/>
      <c r="C444" s="193" t="s">
        <v>632</v>
      </c>
      <c r="D444" s="193" t="s">
        <v>139</v>
      </c>
      <c r="E444" s="194" t="s">
        <v>633</v>
      </c>
      <c r="F444" s="195" t="s">
        <v>634</v>
      </c>
      <c r="G444" s="196" t="s">
        <v>151</v>
      </c>
      <c r="H444" s="197">
        <v>86.9</v>
      </c>
      <c r="I444" s="198"/>
      <c r="J444" s="199">
        <f>ROUND(I444*H444,1)</f>
        <v>0</v>
      </c>
      <c r="K444" s="195" t="s">
        <v>143</v>
      </c>
      <c r="L444" s="61"/>
      <c r="M444" s="200" t="s">
        <v>21</v>
      </c>
      <c r="N444" s="201" t="s">
        <v>42</v>
      </c>
      <c r="O444" s="42"/>
      <c r="P444" s="202">
        <f>O444*H444</f>
        <v>0</v>
      </c>
      <c r="Q444" s="202">
        <v>3.0000000000000001E-5</v>
      </c>
      <c r="R444" s="202">
        <f>Q444*H444</f>
        <v>2.6070000000000004E-3</v>
      </c>
      <c r="S444" s="202">
        <v>0</v>
      </c>
      <c r="T444" s="203">
        <f>S444*H444</f>
        <v>0</v>
      </c>
      <c r="AR444" s="24" t="s">
        <v>250</v>
      </c>
      <c r="AT444" s="24" t="s">
        <v>139</v>
      </c>
      <c r="AU444" s="24" t="s">
        <v>80</v>
      </c>
      <c r="AY444" s="24" t="s">
        <v>136</v>
      </c>
      <c r="BE444" s="204">
        <f>IF(N444="základní",J444,0)</f>
        <v>0</v>
      </c>
      <c r="BF444" s="204">
        <f>IF(N444="snížená",J444,0)</f>
        <v>0</v>
      </c>
      <c r="BG444" s="204">
        <f>IF(N444="zákl. přenesená",J444,0)</f>
        <v>0</v>
      </c>
      <c r="BH444" s="204">
        <f>IF(N444="sníž. přenesená",J444,0)</f>
        <v>0</v>
      </c>
      <c r="BI444" s="204">
        <f>IF(N444="nulová",J444,0)</f>
        <v>0</v>
      </c>
      <c r="BJ444" s="24" t="s">
        <v>76</v>
      </c>
      <c r="BK444" s="204">
        <f>ROUND(I444*H444,1)</f>
        <v>0</v>
      </c>
      <c r="BL444" s="24" t="s">
        <v>250</v>
      </c>
      <c r="BM444" s="24" t="s">
        <v>635</v>
      </c>
    </row>
    <row customFormat="1" ht="13.5" r="445" s="11" spans="2:65">
      <c r="B445" s="205"/>
      <c r="C445" s="206"/>
      <c r="D445" s="207" t="s">
        <v>146</v>
      </c>
      <c r="E445" s="208" t="s">
        <v>21</v>
      </c>
      <c r="F445" s="209" t="s">
        <v>478</v>
      </c>
      <c r="G445" s="206"/>
      <c r="H445" s="210">
        <v>86.9</v>
      </c>
      <c r="I445" s="211"/>
      <c r="J445" s="206"/>
      <c r="K445" s="206"/>
      <c r="L445" s="212"/>
      <c r="M445" s="213"/>
      <c r="N445" s="214"/>
      <c r="O445" s="214"/>
      <c r="P445" s="214"/>
      <c r="Q445" s="214"/>
      <c r="R445" s="214"/>
      <c r="S445" s="214"/>
      <c r="T445" s="215"/>
      <c r="AT445" s="216" t="s">
        <v>146</v>
      </c>
      <c r="AU445" s="216" t="s">
        <v>80</v>
      </c>
      <c r="AV445" s="11" t="s">
        <v>80</v>
      </c>
      <c r="AW445" s="11" t="s">
        <v>35</v>
      </c>
      <c r="AX445" s="11" t="s">
        <v>71</v>
      </c>
      <c r="AY445" s="216" t="s">
        <v>136</v>
      </c>
    </row>
    <row customFormat="1" ht="13.5" r="446" s="12" spans="2:65">
      <c r="B446" s="217"/>
      <c r="C446" s="218"/>
      <c r="D446" s="219" t="s">
        <v>146</v>
      </c>
      <c r="E446" s="220" t="s">
        <v>21</v>
      </c>
      <c r="F446" s="221" t="s">
        <v>148</v>
      </c>
      <c r="G446" s="218"/>
      <c r="H446" s="222">
        <v>86.9</v>
      </c>
      <c r="I446" s="223"/>
      <c r="J446" s="218"/>
      <c r="K446" s="218"/>
      <c r="L446" s="224"/>
      <c r="M446" s="225"/>
      <c r="N446" s="226"/>
      <c r="O446" s="226"/>
      <c r="P446" s="226"/>
      <c r="Q446" s="226"/>
      <c r="R446" s="226"/>
      <c r="S446" s="226"/>
      <c r="T446" s="227"/>
      <c r="AT446" s="228" t="s">
        <v>146</v>
      </c>
      <c r="AU446" s="228" t="s">
        <v>80</v>
      </c>
      <c r="AV446" s="12" t="s">
        <v>144</v>
      </c>
      <c r="AW446" s="12" t="s">
        <v>35</v>
      </c>
      <c r="AX446" s="12" t="s">
        <v>76</v>
      </c>
      <c r="AY446" s="228" t="s">
        <v>136</v>
      </c>
    </row>
    <row customFormat="1" customHeight="1" ht="22.5" r="447" s="1" spans="2:65">
      <c r="B447" s="41"/>
      <c r="C447" s="193" t="s">
        <v>636</v>
      </c>
      <c r="D447" s="193" t="s">
        <v>139</v>
      </c>
      <c r="E447" s="194" t="s">
        <v>637</v>
      </c>
      <c r="F447" s="195" t="s">
        <v>638</v>
      </c>
      <c r="G447" s="196" t="s">
        <v>151</v>
      </c>
      <c r="H447" s="197">
        <v>86.9</v>
      </c>
      <c r="I447" s="198"/>
      <c r="J447" s="199">
        <f>ROUND(I447*H447,1)</f>
        <v>0</v>
      </c>
      <c r="K447" s="195" t="s">
        <v>143</v>
      </c>
      <c r="L447" s="61"/>
      <c r="M447" s="200" t="s">
        <v>21</v>
      </c>
      <c r="N447" s="201" t="s">
        <v>42</v>
      </c>
      <c r="O447" s="42"/>
      <c r="P447" s="202">
        <f>O447*H447</f>
        <v>0</v>
      </c>
      <c r="Q447" s="202">
        <v>2.9999999999999997E-4</v>
      </c>
      <c r="R447" s="202">
        <f>Q447*H447</f>
        <v>2.6069999999999999E-2</v>
      </c>
      <c r="S447" s="202">
        <v>0</v>
      </c>
      <c r="T447" s="203">
        <f>S447*H447</f>
        <v>0</v>
      </c>
      <c r="AR447" s="24" t="s">
        <v>250</v>
      </c>
      <c r="AT447" s="24" t="s">
        <v>139</v>
      </c>
      <c r="AU447" s="24" t="s">
        <v>80</v>
      </c>
      <c r="AY447" s="24" t="s">
        <v>136</v>
      </c>
      <c r="BE447" s="204">
        <f>IF(N447="základní",J447,0)</f>
        <v>0</v>
      </c>
      <c r="BF447" s="204">
        <f>IF(N447="snížená",J447,0)</f>
        <v>0</v>
      </c>
      <c r="BG447" s="204">
        <f>IF(N447="zákl. přenesená",J447,0)</f>
        <v>0</v>
      </c>
      <c r="BH447" s="204">
        <f>IF(N447="sníž. přenesená",J447,0)</f>
        <v>0</v>
      </c>
      <c r="BI447" s="204">
        <f>IF(N447="nulová",J447,0)</f>
        <v>0</v>
      </c>
      <c r="BJ447" s="24" t="s">
        <v>76</v>
      </c>
      <c r="BK447" s="204">
        <f>ROUND(I447*H447,1)</f>
        <v>0</v>
      </c>
      <c r="BL447" s="24" t="s">
        <v>250</v>
      </c>
      <c r="BM447" s="24" t="s">
        <v>639</v>
      </c>
    </row>
    <row customFormat="1" ht="13.5" r="448" s="11" spans="2:65">
      <c r="B448" s="205"/>
      <c r="C448" s="206"/>
      <c r="D448" s="207" t="s">
        <v>146</v>
      </c>
      <c r="E448" s="208" t="s">
        <v>21</v>
      </c>
      <c r="F448" s="209" t="s">
        <v>478</v>
      </c>
      <c r="G448" s="206"/>
      <c r="H448" s="210">
        <v>86.9</v>
      </c>
      <c r="I448" s="211"/>
      <c r="J448" s="206"/>
      <c r="K448" s="206"/>
      <c r="L448" s="212"/>
      <c r="M448" s="213"/>
      <c r="N448" s="214"/>
      <c r="O448" s="214"/>
      <c r="P448" s="214"/>
      <c r="Q448" s="214"/>
      <c r="R448" s="214"/>
      <c r="S448" s="214"/>
      <c r="T448" s="215"/>
      <c r="AT448" s="216" t="s">
        <v>146</v>
      </c>
      <c r="AU448" s="216" t="s">
        <v>80</v>
      </c>
      <c r="AV448" s="11" t="s">
        <v>80</v>
      </c>
      <c r="AW448" s="11" t="s">
        <v>35</v>
      </c>
      <c r="AX448" s="11" t="s">
        <v>71</v>
      </c>
      <c r="AY448" s="216" t="s">
        <v>136</v>
      </c>
    </row>
    <row customFormat="1" ht="13.5" r="449" s="12" spans="2:65">
      <c r="B449" s="217"/>
      <c r="C449" s="218"/>
      <c r="D449" s="219" t="s">
        <v>146</v>
      </c>
      <c r="E449" s="220" t="s">
        <v>21</v>
      </c>
      <c r="F449" s="221" t="s">
        <v>148</v>
      </c>
      <c r="G449" s="218"/>
      <c r="H449" s="222">
        <v>86.9</v>
      </c>
      <c r="I449" s="223"/>
      <c r="J449" s="218"/>
      <c r="K449" s="218"/>
      <c r="L449" s="224"/>
      <c r="M449" s="225"/>
      <c r="N449" s="226"/>
      <c r="O449" s="226"/>
      <c r="P449" s="226"/>
      <c r="Q449" s="226"/>
      <c r="R449" s="226"/>
      <c r="S449" s="226"/>
      <c r="T449" s="227"/>
      <c r="AT449" s="228" t="s">
        <v>146</v>
      </c>
      <c r="AU449" s="228" t="s">
        <v>80</v>
      </c>
      <c r="AV449" s="12" t="s">
        <v>144</v>
      </c>
      <c r="AW449" s="12" t="s">
        <v>35</v>
      </c>
      <c r="AX449" s="12" t="s">
        <v>76</v>
      </c>
      <c r="AY449" s="228" t="s">
        <v>136</v>
      </c>
    </row>
    <row customFormat="1" customHeight="1" ht="22.5" r="450" s="1" spans="2:65">
      <c r="B450" s="41"/>
      <c r="C450" s="256" t="s">
        <v>640</v>
      </c>
      <c r="D450" s="256" t="s">
        <v>265</v>
      </c>
      <c r="E450" s="257" t="s">
        <v>641</v>
      </c>
      <c r="F450" s="258" t="s">
        <v>642</v>
      </c>
      <c r="G450" s="259" t="s">
        <v>151</v>
      </c>
      <c r="H450" s="260">
        <v>95.59</v>
      </c>
      <c r="I450" s="261"/>
      <c r="J450" s="262">
        <f>ROUND(I450*H450,1)</f>
        <v>0</v>
      </c>
      <c r="K450" s="258" t="s">
        <v>143</v>
      </c>
      <c r="L450" s="263"/>
      <c r="M450" s="264" t="s">
        <v>21</v>
      </c>
      <c r="N450" s="265" t="s">
        <v>42</v>
      </c>
      <c r="O450" s="42"/>
      <c r="P450" s="202">
        <f>O450*H450</f>
        <v>0</v>
      </c>
      <c r="Q450" s="202">
        <v>2.7699999999999999E-3</v>
      </c>
      <c r="R450" s="202">
        <f>Q450*H450</f>
        <v>0.26478429999999997</v>
      </c>
      <c r="S450" s="202">
        <v>0</v>
      </c>
      <c r="T450" s="203">
        <f>S450*H450</f>
        <v>0</v>
      </c>
      <c r="AR450" s="24" t="s">
        <v>341</v>
      </c>
      <c r="AT450" s="24" t="s">
        <v>265</v>
      </c>
      <c r="AU450" s="24" t="s">
        <v>80</v>
      </c>
      <c r="AY450" s="24" t="s">
        <v>136</v>
      </c>
      <c r="BE450" s="204">
        <f>IF(N450="základní",J450,0)</f>
        <v>0</v>
      </c>
      <c r="BF450" s="204">
        <f>IF(N450="snížená",J450,0)</f>
        <v>0</v>
      </c>
      <c r="BG450" s="204">
        <f>IF(N450="zákl. přenesená",J450,0)</f>
        <v>0</v>
      </c>
      <c r="BH450" s="204">
        <f>IF(N450="sníž. přenesená",J450,0)</f>
        <v>0</v>
      </c>
      <c r="BI450" s="204">
        <f>IF(N450="nulová",J450,0)</f>
        <v>0</v>
      </c>
      <c r="BJ450" s="24" t="s">
        <v>76</v>
      </c>
      <c r="BK450" s="204">
        <f>ROUND(I450*H450,1)</f>
        <v>0</v>
      </c>
      <c r="BL450" s="24" t="s">
        <v>250</v>
      </c>
      <c r="BM450" s="24" t="s">
        <v>643</v>
      </c>
    </row>
    <row customFormat="1" ht="27" r="451" s="1" spans="2:65">
      <c r="B451" s="41"/>
      <c r="C451" s="63"/>
      <c r="D451" s="207" t="s">
        <v>391</v>
      </c>
      <c r="E451" s="63"/>
      <c r="F451" s="266" t="s">
        <v>644</v>
      </c>
      <c r="G451" s="63"/>
      <c r="H451" s="63"/>
      <c r="I451" s="163"/>
      <c r="J451" s="63"/>
      <c r="K451" s="63"/>
      <c r="L451" s="61"/>
      <c r="M451" s="267"/>
      <c r="N451" s="42"/>
      <c r="O451" s="42"/>
      <c r="P451" s="42"/>
      <c r="Q451" s="42"/>
      <c r="R451" s="42"/>
      <c r="S451" s="42"/>
      <c r="T451" s="78"/>
      <c r="AT451" s="24" t="s">
        <v>391</v>
      </c>
      <c r="AU451" s="24" t="s">
        <v>80</v>
      </c>
    </row>
    <row customFormat="1" ht="13.5" r="452" s="11" spans="2:65">
      <c r="B452" s="205"/>
      <c r="C452" s="206"/>
      <c r="D452" s="219" t="s">
        <v>146</v>
      </c>
      <c r="E452" s="206"/>
      <c r="F452" s="254" t="s">
        <v>645</v>
      </c>
      <c r="G452" s="206"/>
      <c r="H452" s="255">
        <v>95.59</v>
      </c>
      <c r="I452" s="211"/>
      <c r="J452" s="206"/>
      <c r="K452" s="206"/>
      <c r="L452" s="212"/>
      <c r="M452" s="213"/>
      <c r="N452" s="214"/>
      <c r="O452" s="214"/>
      <c r="P452" s="214"/>
      <c r="Q452" s="214"/>
      <c r="R452" s="214"/>
      <c r="S452" s="214"/>
      <c r="T452" s="215"/>
      <c r="AT452" s="216" t="s">
        <v>146</v>
      </c>
      <c r="AU452" s="216" t="s">
        <v>80</v>
      </c>
      <c r="AV452" s="11" t="s">
        <v>80</v>
      </c>
      <c r="AW452" s="11" t="s">
        <v>6</v>
      </c>
      <c r="AX452" s="11" t="s">
        <v>76</v>
      </c>
      <c r="AY452" s="216" t="s">
        <v>136</v>
      </c>
    </row>
    <row customFormat="1" customHeight="1" ht="22.5" r="453" s="1" spans="2:65">
      <c r="B453" s="41"/>
      <c r="C453" s="193" t="s">
        <v>646</v>
      </c>
      <c r="D453" s="193" t="s">
        <v>139</v>
      </c>
      <c r="E453" s="194" t="s">
        <v>647</v>
      </c>
      <c r="F453" s="195" t="s">
        <v>648</v>
      </c>
      <c r="G453" s="196" t="s">
        <v>162</v>
      </c>
      <c r="H453" s="197">
        <v>43.45</v>
      </c>
      <c r="I453" s="198"/>
      <c r="J453" s="199">
        <f>ROUND(I453*H453,1)</f>
        <v>0</v>
      </c>
      <c r="K453" s="195" t="s">
        <v>143</v>
      </c>
      <c r="L453" s="61"/>
      <c r="M453" s="200" t="s">
        <v>21</v>
      </c>
      <c r="N453" s="201" t="s">
        <v>42</v>
      </c>
      <c r="O453" s="42"/>
      <c r="P453" s="202">
        <f>O453*H453</f>
        <v>0</v>
      </c>
      <c r="Q453" s="202">
        <v>2.0000000000000002E-5</v>
      </c>
      <c r="R453" s="202">
        <f>Q453*H453</f>
        <v>8.6900000000000009E-4</v>
      </c>
      <c r="S453" s="202">
        <v>0</v>
      </c>
      <c r="T453" s="203">
        <f>S453*H453</f>
        <v>0</v>
      </c>
      <c r="AR453" s="24" t="s">
        <v>250</v>
      </c>
      <c r="AT453" s="24" t="s">
        <v>139</v>
      </c>
      <c r="AU453" s="24" t="s">
        <v>80</v>
      </c>
      <c r="AY453" s="24" t="s">
        <v>136</v>
      </c>
      <c r="BE453" s="204">
        <f>IF(N453="základní",J453,0)</f>
        <v>0</v>
      </c>
      <c r="BF453" s="204">
        <f>IF(N453="snížená",J453,0)</f>
        <v>0</v>
      </c>
      <c r="BG453" s="204">
        <f>IF(N453="zákl. přenesená",J453,0)</f>
        <v>0</v>
      </c>
      <c r="BH453" s="204">
        <f>IF(N453="sníž. přenesená",J453,0)</f>
        <v>0</v>
      </c>
      <c r="BI453" s="204">
        <f>IF(N453="nulová",J453,0)</f>
        <v>0</v>
      </c>
      <c r="BJ453" s="24" t="s">
        <v>76</v>
      </c>
      <c r="BK453" s="204">
        <f>ROUND(I453*H453,1)</f>
        <v>0</v>
      </c>
      <c r="BL453" s="24" t="s">
        <v>250</v>
      </c>
      <c r="BM453" s="24" t="s">
        <v>649</v>
      </c>
    </row>
    <row customFormat="1" ht="13.5" r="454" s="11" spans="2:65">
      <c r="B454" s="205"/>
      <c r="C454" s="206"/>
      <c r="D454" s="207" t="s">
        <v>146</v>
      </c>
      <c r="E454" s="208" t="s">
        <v>21</v>
      </c>
      <c r="F454" s="209" t="s">
        <v>650</v>
      </c>
      <c r="G454" s="206"/>
      <c r="H454" s="210">
        <v>43.45</v>
      </c>
      <c r="I454" s="211"/>
      <c r="J454" s="206"/>
      <c r="K454" s="206"/>
      <c r="L454" s="212"/>
      <c r="M454" s="213"/>
      <c r="N454" s="214"/>
      <c r="O454" s="214"/>
      <c r="P454" s="214"/>
      <c r="Q454" s="214"/>
      <c r="R454" s="214"/>
      <c r="S454" s="214"/>
      <c r="T454" s="215"/>
      <c r="AT454" s="216" t="s">
        <v>146</v>
      </c>
      <c r="AU454" s="216" t="s">
        <v>80</v>
      </c>
      <c r="AV454" s="11" t="s">
        <v>80</v>
      </c>
      <c r="AW454" s="11" t="s">
        <v>35</v>
      </c>
      <c r="AX454" s="11" t="s">
        <v>71</v>
      </c>
      <c r="AY454" s="216" t="s">
        <v>136</v>
      </c>
    </row>
    <row customFormat="1" ht="13.5" r="455" s="12" spans="2:65">
      <c r="B455" s="217"/>
      <c r="C455" s="218"/>
      <c r="D455" s="219" t="s">
        <v>146</v>
      </c>
      <c r="E455" s="220" t="s">
        <v>21</v>
      </c>
      <c r="F455" s="221" t="s">
        <v>148</v>
      </c>
      <c r="G455" s="218"/>
      <c r="H455" s="222">
        <v>43.45</v>
      </c>
      <c r="I455" s="223"/>
      <c r="J455" s="218"/>
      <c r="K455" s="218"/>
      <c r="L455" s="224"/>
      <c r="M455" s="225"/>
      <c r="N455" s="226"/>
      <c r="O455" s="226"/>
      <c r="P455" s="226"/>
      <c r="Q455" s="226"/>
      <c r="R455" s="226"/>
      <c r="S455" s="226"/>
      <c r="T455" s="227"/>
      <c r="AT455" s="228" t="s">
        <v>146</v>
      </c>
      <c r="AU455" s="228" t="s">
        <v>80</v>
      </c>
      <c r="AV455" s="12" t="s">
        <v>144</v>
      </c>
      <c r="AW455" s="12" t="s">
        <v>35</v>
      </c>
      <c r="AX455" s="12" t="s">
        <v>76</v>
      </c>
      <c r="AY455" s="228" t="s">
        <v>136</v>
      </c>
    </row>
    <row customFormat="1" customHeight="1" ht="22.5" r="456" s="1" spans="2:65">
      <c r="B456" s="41"/>
      <c r="C456" s="193" t="s">
        <v>651</v>
      </c>
      <c r="D456" s="193" t="s">
        <v>139</v>
      </c>
      <c r="E456" s="194" t="s">
        <v>652</v>
      </c>
      <c r="F456" s="195" t="s">
        <v>653</v>
      </c>
      <c r="G456" s="196" t="s">
        <v>162</v>
      </c>
      <c r="H456" s="197">
        <v>63.38</v>
      </c>
      <c r="I456" s="198"/>
      <c r="J456" s="199">
        <f>ROUND(I456*H456,1)</f>
        <v>0</v>
      </c>
      <c r="K456" s="195" t="s">
        <v>21</v>
      </c>
      <c r="L456" s="61"/>
      <c r="M456" s="200" t="s">
        <v>21</v>
      </c>
      <c r="N456" s="201" t="s">
        <v>42</v>
      </c>
      <c r="O456" s="42"/>
      <c r="P456" s="202">
        <f>O456*H456</f>
        <v>0</v>
      </c>
      <c r="Q456" s="202">
        <v>1.0000000000000001E-5</v>
      </c>
      <c r="R456" s="202">
        <f>Q456*H456</f>
        <v>6.3380000000000012E-4</v>
      </c>
      <c r="S456" s="202">
        <v>0</v>
      </c>
      <c r="T456" s="203">
        <f>S456*H456</f>
        <v>0</v>
      </c>
      <c r="AR456" s="24" t="s">
        <v>250</v>
      </c>
      <c r="AT456" s="24" t="s">
        <v>139</v>
      </c>
      <c r="AU456" s="24" t="s">
        <v>80</v>
      </c>
      <c r="AY456" s="24" t="s">
        <v>136</v>
      </c>
      <c r="BE456" s="204">
        <f>IF(N456="základní",J456,0)</f>
        <v>0</v>
      </c>
      <c r="BF456" s="204">
        <f>IF(N456="snížená",J456,0)</f>
        <v>0</v>
      </c>
      <c r="BG456" s="204">
        <f>IF(N456="zákl. přenesená",J456,0)</f>
        <v>0</v>
      </c>
      <c r="BH456" s="204">
        <f>IF(N456="sníž. přenesená",J456,0)</f>
        <v>0</v>
      </c>
      <c r="BI456" s="204">
        <f>IF(N456="nulová",J456,0)</f>
        <v>0</v>
      </c>
      <c r="BJ456" s="24" t="s">
        <v>76</v>
      </c>
      <c r="BK456" s="204">
        <f>ROUND(I456*H456,1)</f>
        <v>0</v>
      </c>
      <c r="BL456" s="24" t="s">
        <v>250</v>
      </c>
      <c r="BM456" s="24" t="s">
        <v>654</v>
      </c>
    </row>
    <row customFormat="1" ht="13.5" r="457" s="11" spans="2:65">
      <c r="B457" s="205"/>
      <c r="C457" s="206"/>
      <c r="D457" s="207" t="s">
        <v>146</v>
      </c>
      <c r="E457" s="208" t="s">
        <v>21</v>
      </c>
      <c r="F457" s="209" t="s">
        <v>655</v>
      </c>
      <c r="G457" s="206"/>
      <c r="H457" s="210">
        <v>70.680000000000007</v>
      </c>
      <c r="I457" s="211"/>
      <c r="J457" s="206"/>
      <c r="K457" s="206"/>
      <c r="L457" s="212"/>
      <c r="M457" s="213"/>
      <c r="N457" s="214"/>
      <c r="O457" s="214"/>
      <c r="P457" s="214"/>
      <c r="Q457" s="214"/>
      <c r="R457" s="214"/>
      <c r="S457" s="214"/>
      <c r="T457" s="215"/>
      <c r="AT457" s="216" t="s">
        <v>146</v>
      </c>
      <c r="AU457" s="216" t="s">
        <v>80</v>
      </c>
      <c r="AV457" s="11" t="s">
        <v>80</v>
      </c>
      <c r="AW457" s="11" t="s">
        <v>35</v>
      </c>
      <c r="AX457" s="11" t="s">
        <v>71</v>
      </c>
      <c r="AY457" s="216" t="s">
        <v>136</v>
      </c>
    </row>
    <row customFormat="1" ht="13.5" r="458" s="11" spans="2:65">
      <c r="B458" s="205"/>
      <c r="C458" s="206"/>
      <c r="D458" s="207" t="s">
        <v>146</v>
      </c>
      <c r="E458" s="208" t="s">
        <v>21</v>
      </c>
      <c r="F458" s="209" t="s">
        <v>656</v>
      </c>
      <c r="G458" s="206"/>
      <c r="H458" s="210">
        <v>-4.5</v>
      </c>
      <c r="I458" s="211"/>
      <c r="J458" s="206"/>
      <c r="K458" s="206"/>
      <c r="L458" s="212"/>
      <c r="M458" s="213"/>
      <c r="N458" s="214"/>
      <c r="O458" s="214"/>
      <c r="P458" s="214"/>
      <c r="Q458" s="214"/>
      <c r="R458" s="214"/>
      <c r="S458" s="214"/>
      <c r="T458" s="215"/>
      <c r="AT458" s="216" t="s">
        <v>146</v>
      </c>
      <c r="AU458" s="216" t="s">
        <v>80</v>
      </c>
      <c r="AV458" s="11" t="s">
        <v>80</v>
      </c>
      <c r="AW458" s="11" t="s">
        <v>35</v>
      </c>
      <c r="AX458" s="11" t="s">
        <v>71</v>
      </c>
      <c r="AY458" s="216" t="s">
        <v>136</v>
      </c>
    </row>
    <row customFormat="1" ht="13.5" r="459" s="11" spans="2:65">
      <c r="B459" s="205"/>
      <c r="C459" s="206"/>
      <c r="D459" s="207" t="s">
        <v>146</v>
      </c>
      <c r="E459" s="208" t="s">
        <v>21</v>
      </c>
      <c r="F459" s="209" t="s">
        <v>256</v>
      </c>
      <c r="G459" s="206"/>
      <c r="H459" s="210">
        <v>-1.6</v>
      </c>
      <c r="I459" s="211"/>
      <c r="J459" s="206"/>
      <c r="K459" s="206"/>
      <c r="L459" s="212"/>
      <c r="M459" s="213"/>
      <c r="N459" s="214"/>
      <c r="O459" s="214"/>
      <c r="P459" s="214"/>
      <c r="Q459" s="214"/>
      <c r="R459" s="214"/>
      <c r="S459" s="214"/>
      <c r="T459" s="215"/>
      <c r="AT459" s="216" t="s">
        <v>146</v>
      </c>
      <c r="AU459" s="216" t="s">
        <v>80</v>
      </c>
      <c r="AV459" s="11" t="s">
        <v>80</v>
      </c>
      <c r="AW459" s="11" t="s">
        <v>35</v>
      </c>
      <c r="AX459" s="11" t="s">
        <v>71</v>
      </c>
      <c r="AY459" s="216" t="s">
        <v>136</v>
      </c>
    </row>
    <row customFormat="1" ht="13.5" r="460" s="11" spans="2:65">
      <c r="B460" s="205"/>
      <c r="C460" s="206"/>
      <c r="D460" s="207" t="s">
        <v>146</v>
      </c>
      <c r="E460" s="208" t="s">
        <v>21</v>
      </c>
      <c r="F460" s="209" t="s">
        <v>258</v>
      </c>
      <c r="G460" s="206"/>
      <c r="H460" s="210">
        <v>-1.2</v>
      </c>
      <c r="I460" s="211"/>
      <c r="J460" s="206"/>
      <c r="K460" s="206"/>
      <c r="L460" s="212"/>
      <c r="M460" s="213"/>
      <c r="N460" s="214"/>
      <c r="O460" s="214"/>
      <c r="P460" s="214"/>
      <c r="Q460" s="214"/>
      <c r="R460" s="214"/>
      <c r="S460" s="214"/>
      <c r="T460" s="215"/>
      <c r="AT460" s="216" t="s">
        <v>146</v>
      </c>
      <c r="AU460" s="216" t="s">
        <v>80</v>
      </c>
      <c r="AV460" s="11" t="s">
        <v>80</v>
      </c>
      <c r="AW460" s="11" t="s">
        <v>35</v>
      </c>
      <c r="AX460" s="11" t="s">
        <v>71</v>
      </c>
      <c r="AY460" s="216" t="s">
        <v>136</v>
      </c>
    </row>
    <row customFormat="1" ht="13.5" r="461" s="12" spans="2:65">
      <c r="B461" s="217"/>
      <c r="C461" s="218"/>
      <c r="D461" s="219" t="s">
        <v>146</v>
      </c>
      <c r="E461" s="220" t="s">
        <v>21</v>
      </c>
      <c r="F461" s="221" t="s">
        <v>148</v>
      </c>
      <c r="G461" s="218"/>
      <c r="H461" s="222">
        <v>63.38</v>
      </c>
      <c r="I461" s="223"/>
      <c r="J461" s="218"/>
      <c r="K461" s="218"/>
      <c r="L461" s="224"/>
      <c r="M461" s="225"/>
      <c r="N461" s="226"/>
      <c r="O461" s="226"/>
      <c r="P461" s="226"/>
      <c r="Q461" s="226"/>
      <c r="R461" s="226"/>
      <c r="S461" s="226"/>
      <c r="T461" s="227"/>
      <c r="AT461" s="228" t="s">
        <v>146</v>
      </c>
      <c r="AU461" s="228" t="s">
        <v>80</v>
      </c>
      <c r="AV461" s="12" t="s">
        <v>144</v>
      </c>
      <c r="AW461" s="12" t="s">
        <v>35</v>
      </c>
      <c r="AX461" s="12" t="s">
        <v>76</v>
      </c>
      <c r="AY461" s="228" t="s">
        <v>136</v>
      </c>
    </row>
    <row customFormat="1" customHeight="1" ht="22.5" r="462" s="1" spans="2:65">
      <c r="B462" s="41"/>
      <c r="C462" s="193" t="s">
        <v>657</v>
      </c>
      <c r="D462" s="193" t="s">
        <v>139</v>
      </c>
      <c r="E462" s="194" t="s">
        <v>658</v>
      </c>
      <c r="F462" s="195" t="s">
        <v>659</v>
      </c>
      <c r="G462" s="196" t="s">
        <v>162</v>
      </c>
      <c r="H462" s="197">
        <v>5.4</v>
      </c>
      <c r="I462" s="198"/>
      <c r="J462" s="199">
        <f>ROUND(I462*H462,1)</f>
        <v>0</v>
      </c>
      <c r="K462" s="195" t="s">
        <v>143</v>
      </c>
      <c r="L462" s="61"/>
      <c r="M462" s="200" t="s">
        <v>21</v>
      </c>
      <c r="N462" s="201" t="s">
        <v>42</v>
      </c>
      <c r="O462" s="42"/>
      <c r="P462" s="202">
        <f>O462*H462</f>
        <v>0</v>
      </c>
      <c r="Q462" s="202">
        <v>0</v>
      </c>
      <c r="R462" s="202">
        <f>Q462*H462</f>
        <v>0</v>
      </c>
      <c r="S462" s="202">
        <v>0</v>
      </c>
      <c r="T462" s="203">
        <f>S462*H462</f>
        <v>0</v>
      </c>
      <c r="AR462" s="24" t="s">
        <v>250</v>
      </c>
      <c r="AT462" s="24" t="s">
        <v>139</v>
      </c>
      <c r="AU462" s="24" t="s">
        <v>80</v>
      </c>
      <c r="AY462" s="24" t="s">
        <v>136</v>
      </c>
      <c r="BE462" s="204">
        <f>IF(N462="základní",J462,0)</f>
        <v>0</v>
      </c>
      <c r="BF462" s="204">
        <f>IF(N462="snížená",J462,0)</f>
        <v>0</v>
      </c>
      <c r="BG462" s="204">
        <f>IF(N462="zákl. přenesená",J462,0)</f>
        <v>0</v>
      </c>
      <c r="BH462" s="204">
        <f>IF(N462="sníž. přenesená",J462,0)</f>
        <v>0</v>
      </c>
      <c r="BI462" s="204">
        <f>IF(N462="nulová",J462,0)</f>
        <v>0</v>
      </c>
      <c r="BJ462" s="24" t="s">
        <v>76</v>
      </c>
      <c r="BK462" s="204">
        <f>ROUND(I462*H462,1)</f>
        <v>0</v>
      </c>
      <c r="BL462" s="24" t="s">
        <v>250</v>
      </c>
      <c r="BM462" s="24" t="s">
        <v>660</v>
      </c>
    </row>
    <row customFormat="1" ht="13.5" r="463" s="11" spans="2:65">
      <c r="B463" s="205"/>
      <c r="C463" s="206"/>
      <c r="D463" s="207" t="s">
        <v>146</v>
      </c>
      <c r="E463" s="208" t="s">
        <v>21</v>
      </c>
      <c r="F463" s="209" t="s">
        <v>661</v>
      </c>
      <c r="G463" s="206"/>
      <c r="H463" s="210">
        <v>4.8</v>
      </c>
      <c r="I463" s="211"/>
      <c r="J463" s="206"/>
      <c r="K463" s="206"/>
      <c r="L463" s="212"/>
      <c r="M463" s="213"/>
      <c r="N463" s="214"/>
      <c r="O463" s="214"/>
      <c r="P463" s="214"/>
      <c r="Q463" s="214"/>
      <c r="R463" s="214"/>
      <c r="S463" s="214"/>
      <c r="T463" s="215"/>
      <c r="AT463" s="216" t="s">
        <v>146</v>
      </c>
      <c r="AU463" s="216" t="s">
        <v>80</v>
      </c>
      <c r="AV463" s="11" t="s">
        <v>80</v>
      </c>
      <c r="AW463" s="11" t="s">
        <v>35</v>
      </c>
      <c r="AX463" s="11" t="s">
        <v>71</v>
      </c>
      <c r="AY463" s="216" t="s">
        <v>136</v>
      </c>
    </row>
    <row customFormat="1" ht="13.5" r="464" s="11" spans="2:65">
      <c r="B464" s="205"/>
      <c r="C464" s="206"/>
      <c r="D464" s="207" t="s">
        <v>146</v>
      </c>
      <c r="E464" s="208" t="s">
        <v>21</v>
      </c>
      <c r="F464" s="209" t="s">
        <v>662</v>
      </c>
      <c r="G464" s="206"/>
      <c r="H464" s="210">
        <v>0.6</v>
      </c>
      <c r="I464" s="211"/>
      <c r="J464" s="206"/>
      <c r="K464" s="206"/>
      <c r="L464" s="212"/>
      <c r="M464" s="213"/>
      <c r="N464" s="214"/>
      <c r="O464" s="214"/>
      <c r="P464" s="214"/>
      <c r="Q464" s="214"/>
      <c r="R464" s="214"/>
      <c r="S464" s="214"/>
      <c r="T464" s="215"/>
      <c r="AT464" s="216" t="s">
        <v>146</v>
      </c>
      <c r="AU464" s="216" t="s">
        <v>80</v>
      </c>
      <c r="AV464" s="11" t="s">
        <v>80</v>
      </c>
      <c r="AW464" s="11" t="s">
        <v>35</v>
      </c>
      <c r="AX464" s="11" t="s">
        <v>71</v>
      </c>
      <c r="AY464" s="216" t="s">
        <v>136</v>
      </c>
    </row>
    <row customFormat="1" ht="13.5" r="465" s="12" spans="2:65">
      <c r="B465" s="217"/>
      <c r="C465" s="218"/>
      <c r="D465" s="219" t="s">
        <v>146</v>
      </c>
      <c r="E465" s="220" t="s">
        <v>21</v>
      </c>
      <c r="F465" s="221" t="s">
        <v>148</v>
      </c>
      <c r="G465" s="218"/>
      <c r="H465" s="222">
        <v>5.4</v>
      </c>
      <c r="I465" s="223"/>
      <c r="J465" s="218"/>
      <c r="K465" s="218"/>
      <c r="L465" s="224"/>
      <c r="M465" s="225"/>
      <c r="N465" s="226"/>
      <c r="O465" s="226"/>
      <c r="P465" s="226"/>
      <c r="Q465" s="226"/>
      <c r="R465" s="226"/>
      <c r="S465" s="226"/>
      <c r="T465" s="227"/>
      <c r="AT465" s="228" t="s">
        <v>146</v>
      </c>
      <c r="AU465" s="228" t="s">
        <v>80</v>
      </c>
      <c r="AV465" s="12" t="s">
        <v>144</v>
      </c>
      <c r="AW465" s="12" t="s">
        <v>35</v>
      </c>
      <c r="AX465" s="12" t="s">
        <v>76</v>
      </c>
      <c r="AY465" s="228" t="s">
        <v>136</v>
      </c>
    </row>
    <row customFormat="1" customHeight="1" ht="22.5" r="466" s="1" spans="2:65">
      <c r="B466" s="41"/>
      <c r="C466" s="256" t="s">
        <v>663</v>
      </c>
      <c r="D466" s="256" t="s">
        <v>265</v>
      </c>
      <c r="E466" s="257" t="s">
        <v>664</v>
      </c>
      <c r="F466" s="258" t="s">
        <v>665</v>
      </c>
      <c r="G466" s="259" t="s">
        <v>162</v>
      </c>
      <c r="H466" s="260">
        <v>5.508</v>
      </c>
      <c r="I466" s="261"/>
      <c r="J466" s="262">
        <f>ROUND(I466*H466,1)</f>
        <v>0</v>
      </c>
      <c r="K466" s="258" t="s">
        <v>143</v>
      </c>
      <c r="L466" s="263"/>
      <c r="M466" s="264" t="s">
        <v>21</v>
      </c>
      <c r="N466" s="265" t="s">
        <v>42</v>
      </c>
      <c r="O466" s="42"/>
      <c r="P466" s="202">
        <f>O466*H466</f>
        <v>0</v>
      </c>
      <c r="Q466" s="202">
        <v>1.7000000000000001E-4</v>
      </c>
      <c r="R466" s="202">
        <f>Q466*H466</f>
        <v>9.3636000000000012E-4</v>
      </c>
      <c r="S466" s="202">
        <v>0</v>
      </c>
      <c r="T466" s="203">
        <f>S466*H466</f>
        <v>0</v>
      </c>
      <c r="AR466" s="24" t="s">
        <v>341</v>
      </c>
      <c r="AT466" s="24" t="s">
        <v>265</v>
      </c>
      <c r="AU466" s="24" t="s">
        <v>80</v>
      </c>
      <c r="AY466" s="24" t="s">
        <v>136</v>
      </c>
      <c r="BE466" s="204">
        <f>IF(N466="základní",J466,0)</f>
        <v>0</v>
      </c>
      <c r="BF466" s="204">
        <f>IF(N466="snížená",J466,0)</f>
        <v>0</v>
      </c>
      <c r="BG466" s="204">
        <f>IF(N466="zákl. přenesená",J466,0)</f>
        <v>0</v>
      </c>
      <c r="BH466" s="204">
        <f>IF(N466="sníž. přenesená",J466,0)</f>
        <v>0</v>
      </c>
      <c r="BI466" s="204">
        <f>IF(N466="nulová",J466,0)</f>
        <v>0</v>
      </c>
      <c r="BJ466" s="24" t="s">
        <v>76</v>
      </c>
      <c r="BK466" s="204">
        <f>ROUND(I466*H466,1)</f>
        <v>0</v>
      </c>
      <c r="BL466" s="24" t="s">
        <v>250</v>
      </c>
      <c r="BM466" s="24" t="s">
        <v>666</v>
      </c>
    </row>
    <row customFormat="1" ht="13.5" r="467" s="11" spans="2:65">
      <c r="B467" s="205"/>
      <c r="C467" s="206"/>
      <c r="D467" s="219" t="s">
        <v>146</v>
      </c>
      <c r="E467" s="206"/>
      <c r="F467" s="254" t="s">
        <v>667</v>
      </c>
      <c r="G467" s="206"/>
      <c r="H467" s="255">
        <v>5.508</v>
      </c>
      <c r="I467" s="211"/>
      <c r="J467" s="206"/>
      <c r="K467" s="206"/>
      <c r="L467" s="212"/>
      <c r="M467" s="213"/>
      <c r="N467" s="214"/>
      <c r="O467" s="214"/>
      <c r="P467" s="214"/>
      <c r="Q467" s="214"/>
      <c r="R467" s="214"/>
      <c r="S467" s="214"/>
      <c r="T467" s="215"/>
      <c r="AT467" s="216" t="s">
        <v>146</v>
      </c>
      <c r="AU467" s="216" t="s">
        <v>80</v>
      </c>
      <c r="AV467" s="11" t="s">
        <v>80</v>
      </c>
      <c r="AW467" s="11" t="s">
        <v>6</v>
      </c>
      <c r="AX467" s="11" t="s">
        <v>76</v>
      </c>
      <c r="AY467" s="216" t="s">
        <v>136</v>
      </c>
    </row>
    <row customFormat="1" customHeight="1" ht="22.5" r="468" s="1" spans="2:65">
      <c r="B468" s="41"/>
      <c r="C468" s="193" t="s">
        <v>668</v>
      </c>
      <c r="D468" s="193" t="s">
        <v>139</v>
      </c>
      <c r="E468" s="194" t="s">
        <v>669</v>
      </c>
      <c r="F468" s="195" t="s">
        <v>670</v>
      </c>
      <c r="G468" s="196" t="s">
        <v>418</v>
      </c>
      <c r="H468" s="268"/>
      <c r="I468" s="198"/>
      <c r="J468" s="199">
        <f>ROUND(I468*H468,1)</f>
        <v>0</v>
      </c>
      <c r="K468" s="195" t="s">
        <v>143</v>
      </c>
      <c r="L468" s="61"/>
      <c r="M468" s="200" t="s">
        <v>21</v>
      </c>
      <c r="N468" s="201" t="s">
        <v>42</v>
      </c>
      <c r="O468" s="42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AR468" s="24" t="s">
        <v>250</v>
      </c>
      <c r="AT468" s="24" t="s">
        <v>139</v>
      </c>
      <c r="AU468" s="24" t="s">
        <v>80</v>
      </c>
      <c r="AY468" s="24" t="s">
        <v>136</v>
      </c>
      <c r="BE468" s="204">
        <f>IF(N468="základní",J468,0)</f>
        <v>0</v>
      </c>
      <c r="BF468" s="204">
        <f>IF(N468="snížená",J468,0)</f>
        <v>0</v>
      </c>
      <c r="BG468" s="204">
        <f>IF(N468="zákl. přenesená",J468,0)</f>
        <v>0</v>
      </c>
      <c r="BH468" s="204">
        <f>IF(N468="sníž. přenesená",J468,0)</f>
        <v>0</v>
      </c>
      <c r="BI468" s="204">
        <f>IF(N468="nulová",J468,0)</f>
        <v>0</v>
      </c>
      <c r="BJ468" s="24" t="s">
        <v>76</v>
      </c>
      <c r="BK468" s="204">
        <f>ROUND(I468*H468,1)</f>
        <v>0</v>
      </c>
      <c r="BL468" s="24" t="s">
        <v>250</v>
      </c>
      <c r="BM468" s="24" t="s">
        <v>671</v>
      </c>
    </row>
    <row customFormat="1" customHeight="1" ht="29.85" r="469" s="10" spans="2:65">
      <c r="B469" s="176"/>
      <c r="C469" s="177"/>
      <c r="D469" s="190" t="s">
        <v>70</v>
      </c>
      <c r="E469" s="191" t="s">
        <v>672</v>
      </c>
      <c r="F469" s="191" t="s">
        <v>673</v>
      </c>
      <c r="G469" s="177"/>
      <c r="H469" s="177"/>
      <c r="I469" s="180"/>
      <c r="J469" s="192">
        <f>BK469</f>
        <v>0</v>
      </c>
      <c r="K469" s="177"/>
      <c r="L469" s="182"/>
      <c r="M469" s="183"/>
      <c r="N469" s="184"/>
      <c r="O469" s="184"/>
      <c r="P469" s="185">
        <f>SUM(P470:P486)</f>
        <v>0</v>
      </c>
      <c r="Q469" s="184"/>
      <c r="R469" s="185">
        <f>SUM(R470:R486)</f>
        <v>0.80516540000000003</v>
      </c>
      <c r="S469" s="184"/>
      <c r="T469" s="186">
        <f>SUM(T470:T486)</f>
        <v>0</v>
      </c>
      <c r="AR469" s="187" t="s">
        <v>80</v>
      </c>
      <c r="AT469" s="188" t="s">
        <v>70</v>
      </c>
      <c r="AU469" s="188" t="s">
        <v>76</v>
      </c>
      <c r="AY469" s="187" t="s">
        <v>136</v>
      </c>
      <c r="BK469" s="189">
        <f>SUM(BK470:BK486)</f>
        <v>0</v>
      </c>
    </row>
    <row customFormat="1" customHeight="1" ht="31.5" r="470" s="1" spans="2:65">
      <c r="B470" s="41"/>
      <c r="C470" s="193" t="s">
        <v>674</v>
      </c>
      <c r="D470" s="193" t="s">
        <v>139</v>
      </c>
      <c r="E470" s="194" t="s">
        <v>675</v>
      </c>
      <c r="F470" s="195" t="s">
        <v>676</v>
      </c>
      <c r="G470" s="196" t="s">
        <v>151</v>
      </c>
      <c r="H470" s="197">
        <v>49.404000000000003</v>
      </c>
      <c r="I470" s="198"/>
      <c r="J470" s="199">
        <f>ROUND(I470*H470,1)</f>
        <v>0</v>
      </c>
      <c r="K470" s="195" t="s">
        <v>143</v>
      </c>
      <c r="L470" s="61"/>
      <c r="M470" s="200" t="s">
        <v>21</v>
      </c>
      <c r="N470" s="201" t="s">
        <v>42</v>
      </c>
      <c r="O470" s="42"/>
      <c r="P470" s="202">
        <f>O470*H470</f>
        <v>0</v>
      </c>
      <c r="Q470" s="202">
        <v>3.0000000000000001E-3</v>
      </c>
      <c r="R470" s="202">
        <f>Q470*H470</f>
        <v>0.14821200000000001</v>
      </c>
      <c r="S470" s="202">
        <v>0</v>
      </c>
      <c r="T470" s="203">
        <f>S470*H470</f>
        <v>0</v>
      </c>
      <c r="AR470" s="24" t="s">
        <v>250</v>
      </c>
      <c r="AT470" s="24" t="s">
        <v>139</v>
      </c>
      <c r="AU470" s="24" t="s">
        <v>80</v>
      </c>
      <c r="AY470" s="24" t="s">
        <v>136</v>
      </c>
      <c r="BE470" s="204">
        <f>IF(N470="základní",J470,0)</f>
        <v>0</v>
      </c>
      <c r="BF470" s="204">
        <f>IF(N470="snížená",J470,0)</f>
        <v>0</v>
      </c>
      <c r="BG470" s="204">
        <f>IF(N470="zákl. přenesená",J470,0)</f>
        <v>0</v>
      </c>
      <c r="BH470" s="204">
        <f>IF(N470="sníž. přenesená",J470,0)</f>
        <v>0</v>
      </c>
      <c r="BI470" s="204">
        <f>IF(N470="nulová",J470,0)</f>
        <v>0</v>
      </c>
      <c r="BJ470" s="24" t="s">
        <v>76</v>
      </c>
      <c r="BK470" s="204">
        <f>ROUND(I470*H470,1)</f>
        <v>0</v>
      </c>
      <c r="BL470" s="24" t="s">
        <v>250</v>
      </c>
      <c r="BM470" s="24" t="s">
        <v>677</v>
      </c>
    </row>
    <row customFormat="1" ht="13.5" r="471" s="11" spans="2:65">
      <c r="B471" s="205"/>
      <c r="C471" s="206"/>
      <c r="D471" s="207" t="s">
        <v>146</v>
      </c>
      <c r="E471" s="208" t="s">
        <v>21</v>
      </c>
      <c r="F471" s="209" t="s">
        <v>678</v>
      </c>
      <c r="G471" s="206"/>
      <c r="H471" s="210">
        <v>8.25</v>
      </c>
      <c r="I471" s="211"/>
      <c r="J471" s="206"/>
      <c r="K471" s="206"/>
      <c r="L471" s="212"/>
      <c r="M471" s="213"/>
      <c r="N471" s="214"/>
      <c r="O471" s="214"/>
      <c r="P471" s="214"/>
      <c r="Q471" s="214"/>
      <c r="R471" s="214"/>
      <c r="S471" s="214"/>
      <c r="T471" s="215"/>
      <c r="AT471" s="216" t="s">
        <v>146</v>
      </c>
      <c r="AU471" s="216" t="s">
        <v>80</v>
      </c>
      <c r="AV471" s="11" t="s">
        <v>80</v>
      </c>
      <c r="AW471" s="11" t="s">
        <v>35</v>
      </c>
      <c r="AX471" s="11" t="s">
        <v>71</v>
      </c>
      <c r="AY471" s="216" t="s">
        <v>136</v>
      </c>
    </row>
    <row customFormat="1" ht="13.5" r="472" s="11" spans="2:65">
      <c r="B472" s="205"/>
      <c r="C472" s="206"/>
      <c r="D472" s="207" t="s">
        <v>146</v>
      </c>
      <c r="E472" s="208" t="s">
        <v>21</v>
      </c>
      <c r="F472" s="209" t="s">
        <v>679</v>
      </c>
      <c r="G472" s="206"/>
      <c r="H472" s="210">
        <v>41.154000000000003</v>
      </c>
      <c r="I472" s="211"/>
      <c r="J472" s="206"/>
      <c r="K472" s="206"/>
      <c r="L472" s="212"/>
      <c r="M472" s="213"/>
      <c r="N472" s="214"/>
      <c r="O472" s="214"/>
      <c r="P472" s="214"/>
      <c r="Q472" s="214"/>
      <c r="R472" s="214"/>
      <c r="S472" s="214"/>
      <c r="T472" s="215"/>
      <c r="AT472" s="216" t="s">
        <v>146</v>
      </c>
      <c r="AU472" s="216" t="s">
        <v>80</v>
      </c>
      <c r="AV472" s="11" t="s">
        <v>80</v>
      </c>
      <c r="AW472" s="11" t="s">
        <v>35</v>
      </c>
      <c r="AX472" s="11" t="s">
        <v>71</v>
      </c>
      <c r="AY472" s="216" t="s">
        <v>136</v>
      </c>
    </row>
    <row customFormat="1" ht="13.5" r="473" s="12" spans="2:65">
      <c r="B473" s="217"/>
      <c r="C473" s="218"/>
      <c r="D473" s="219" t="s">
        <v>146</v>
      </c>
      <c r="E473" s="220" t="s">
        <v>21</v>
      </c>
      <c r="F473" s="221" t="s">
        <v>148</v>
      </c>
      <c r="G473" s="218"/>
      <c r="H473" s="222">
        <v>49.404000000000003</v>
      </c>
      <c r="I473" s="223"/>
      <c r="J473" s="218"/>
      <c r="K473" s="218"/>
      <c r="L473" s="224"/>
      <c r="M473" s="225"/>
      <c r="N473" s="226"/>
      <c r="O473" s="226"/>
      <c r="P473" s="226"/>
      <c r="Q473" s="226"/>
      <c r="R473" s="226"/>
      <c r="S473" s="226"/>
      <c r="T473" s="227"/>
      <c r="AT473" s="228" t="s">
        <v>146</v>
      </c>
      <c r="AU473" s="228" t="s">
        <v>80</v>
      </c>
      <c r="AV473" s="12" t="s">
        <v>144</v>
      </c>
      <c r="AW473" s="12" t="s">
        <v>35</v>
      </c>
      <c r="AX473" s="12" t="s">
        <v>76</v>
      </c>
      <c r="AY473" s="228" t="s">
        <v>136</v>
      </c>
    </row>
    <row customFormat="1" customHeight="1" ht="22.5" r="474" s="1" spans="2:65">
      <c r="B474" s="41"/>
      <c r="C474" s="256" t="s">
        <v>680</v>
      </c>
      <c r="D474" s="256" t="s">
        <v>265</v>
      </c>
      <c r="E474" s="257" t="s">
        <v>681</v>
      </c>
      <c r="F474" s="258" t="s">
        <v>682</v>
      </c>
      <c r="G474" s="259" t="s">
        <v>151</v>
      </c>
      <c r="H474" s="260">
        <v>54.344000000000001</v>
      </c>
      <c r="I474" s="261"/>
      <c r="J474" s="262">
        <f>ROUND(I474*H474,1)</f>
        <v>0</v>
      </c>
      <c r="K474" s="258" t="s">
        <v>143</v>
      </c>
      <c r="L474" s="263"/>
      <c r="M474" s="264" t="s">
        <v>21</v>
      </c>
      <c r="N474" s="265" t="s">
        <v>42</v>
      </c>
      <c r="O474" s="42"/>
      <c r="P474" s="202">
        <f>O474*H474</f>
        <v>0</v>
      </c>
      <c r="Q474" s="202">
        <v>1.18E-2</v>
      </c>
      <c r="R474" s="202">
        <f>Q474*H474</f>
        <v>0.64125920000000003</v>
      </c>
      <c r="S474" s="202">
        <v>0</v>
      </c>
      <c r="T474" s="203">
        <f>S474*H474</f>
        <v>0</v>
      </c>
      <c r="AR474" s="24" t="s">
        <v>341</v>
      </c>
      <c r="AT474" s="24" t="s">
        <v>265</v>
      </c>
      <c r="AU474" s="24" t="s">
        <v>80</v>
      </c>
      <c r="AY474" s="24" t="s">
        <v>136</v>
      </c>
      <c r="BE474" s="204">
        <f>IF(N474="základní",J474,0)</f>
        <v>0</v>
      </c>
      <c r="BF474" s="204">
        <f>IF(N474="snížená",J474,0)</f>
        <v>0</v>
      </c>
      <c r="BG474" s="204">
        <f>IF(N474="zákl. přenesená",J474,0)</f>
        <v>0</v>
      </c>
      <c r="BH474" s="204">
        <f>IF(N474="sníž. přenesená",J474,0)</f>
        <v>0</v>
      </c>
      <c r="BI474" s="204">
        <f>IF(N474="nulová",J474,0)</f>
        <v>0</v>
      </c>
      <c r="BJ474" s="24" t="s">
        <v>76</v>
      </c>
      <c r="BK474" s="204">
        <f>ROUND(I474*H474,1)</f>
        <v>0</v>
      </c>
      <c r="BL474" s="24" t="s">
        <v>250</v>
      </c>
      <c r="BM474" s="24" t="s">
        <v>683</v>
      </c>
    </row>
    <row customFormat="1" ht="13.5" r="475" s="11" spans="2:65">
      <c r="B475" s="205"/>
      <c r="C475" s="206"/>
      <c r="D475" s="219" t="s">
        <v>146</v>
      </c>
      <c r="E475" s="206"/>
      <c r="F475" s="254" t="s">
        <v>684</v>
      </c>
      <c r="G475" s="206"/>
      <c r="H475" s="255">
        <v>54.344000000000001</v>
      </c>
      <c r="I475" s="211"/>
      <c r="J475" s="206"/>
      <c r="K475" s="206"/>
      <c r="L475" s="212"/>
      <c r="M475" s="213"/>
      <c r="N475" s="214"/>
      <c r="O475" s="214"/>
      <c r="P475" s="214"/>
      <c r="Q475" s="214"/>
      <c r="R475" s="214"/>
      <c r="S475" s="214"/>
      <c r="T475" s="215"/>
      <c r="AT475" s="216" t="s">
        <v>146</v>
      </c>
      <c r="AU475" s="216" t="s">
        <v>80</v>
      </c>
      <c r="AV475" s="11" t="s">
        <v>80</v>
      </c>
      <c r="AW475" s="11" t="s">
        <v>6</v>
      </c>
      <c r="AX475" s="11" t="s">
        <v>76</v>
      </c>
      <c r="AY475" s="216" t="s">
        <v>136</v>
      </c>
    </row>
    <row customFormat="1" customHeight="1" ht="22.5" r="476" s="1" spans="2:65">
      <c r="B476" s="41"/>
      <c r="C476" s="193" t="s">
        <v>685</v>
      </c>
      <c r="D476" s="193" t="s">
        <v>139</v>
      </c>
      <c r="E476" s="194" t="s">
        <v>686</v>
      </c>
      <c r="F476" s="195" t="s">
        <v>687</v>
      </c>
      <c r="G476" s="196" t="s">
        <v>151</v>
      </c>
      <c r="H476" s="197">
        <v>49.404000000000003</v>
      </c>
      <c r="I476" s="198"/>
      <c r="J476" s="199">
        <f>ROUND(I476*H476,1)</f>
        <v>0</v>
      </c>
      <c r="K476" s="195" t="s">
        <v>143</v>
      </c>
      <c r="L476" s="61"/>
      <c r="M476" s="200" t="s">
        <v>21</v>
      </c>
      <c r="N476" s="201" t="s">
        <v>42</v>
      </c>
      <c r="O476" s="42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AR476" s="24" t="s">
        <v>250</v>
      </c>
      <c r="AT476" s="24" t="s">
        <v>139</v>
      </c>
      <c r="AU476" s="24" t="s">
        <v>80</v>
      </c>
      <c r="AY476" s="24" t="s">
        <v>136</v>
      </c>
      <c r="BE476" s="204">
        <f>IF(N476="základní",J476,0)</f>
        <v>0</v>
      </c>
      <c r="BF476" s="204">
        <f>IF(N476="snížená",J476,0)</f>
        <v>0</v>
      </c>
      <c r="BG476" s="204">
        <f>IF(N476="zákl. přenesená",J476,0)</f>
        <v>0</v>
      </c>
      <c r="BH476" s="204">
        <f>IF(N476="sníž. přenesená",J476,0)</f>
        <v>0</v>
      </c>
      <c r="BI476" s="204">
        <f>IF(N476="nulová",J476,0)</f>
        <v>0</v>
      </c>
      <c r="BJ476" s="24" t="s">
        <v>76</v>
      </c>
      <c r="BK476" s="204">
        <f>ROUND(I476*H476,1)</f>
        <v>0</v>
      </c>
      <c r="BL476" s="24" t="s">
        <v>250</v>
      </c>
      <c r="BM476" s="24" t="s">
        <v>688</v>
      </c>
    </row>
    <row customFormat="1" customHeight="1" ht="22.5" r="477" s="1" spans="2:65">
      <c r="B477" s="41"/>
      <c r="C477" s="193" t="s">
        <v>689</v>
      </c>
      <c r="D477" s="193" t="s">
        <v>139</v>
      </c>
      <c r="E477" s="194" t="s">
        <v>690</v>
      </c>
      <c r="F477" s="195" t="s">
        <v>691</v>
      </c>
      <c r="G477" s="196" t="s">
        <v>151</v>
      </c>
      <c r="H477" s="197">
        <v>49.404000000000003</v>
      </c>
      <c r="I477" s="198"/>
      <c r="J477" s="199">
        <f>ROUND(I477*H477,1)</f>
        <v>0</v>
      </c>
      <c r="K477" s="195" t="s">
        <v>143</v>
      </c>
      <c r="L477" s="61"/>
      <c r="M477" s="200" t="s">
        <v>21</v>
      </c>
      <c r="N477" s="201" t="s">
        <v>42</v>
      </c>
      <c r="O477" s="42"/>
      <c r="P477" s="202">
        <f>O477*H477</f>
        <v>0</v>
      </c>
      <c r="Q477" s="202">
        <v>2.9999999999999997E-4</v>
      </c>
      <c r="R477" s="202">
        <f>Q477*H477</f>
        <v>1.48212E-2</v>
      </c>
      <c r="S477" s="202">
        <v>0</v>
      </c>
      <c r="T477" s="203">
        <f>S477*H477</f>
        <v>0</v>
      </c>
      <c r="AR477" s="24" t="s">
        <v>250</v>
      </c>
      <c r="AT477" s="24" t="s">
        <v>139</v>
      </c>
      <c r="AU477" s="24" t="s">
        <v>80</v>
      </c>
      <c r="AY477" s="24" t="s">
        <v>136</v>
      </c>
      <c r="BE477" s="204">
        <f>IF(N477="základní",J477,0)</f>
        <v>0</v>
      </c>
      <c r="BF477" s="204">
        <f>IF(N477="snížená",J477,0)</f>
        <v>0</v>
      </c>
      <c r="BG477" s="204">
        <f>IF(N477="zákl. přenesená",J477,0)</f>
        <v>0</v>
      </c>
      <c r="BH477" s="204">
        <f>IF(N477="sníž. přenesená",J477,0)</f>
        <v>0</v>
      </c>
      <c r="BI477" s="204">
        <f>IF(N477="nulová",J477,0)</f>
        <v>0</v>
      </c>
      <c r="BJ477" s="24" t="s">
        <v>76</v>
      </c>
      <c r="BK477" s="204">
        <f>ROUND(I477*H477,1)</f>
        <v>0</v>
      </c>
      <c r="BL477" s="24" t="s">
        <v>250</v>
      </c>
      <c r="BM477" s="24" t="s">
        <v>692</v>
      </c>
    </row>
    <row customFormat="1" ht="13.5" r="478" s="11" spans="2:65">
      <c r="B478" s="205"/>
      <c r="C478" s="206"/>
      <c r="D478" s="207" t="s">
        <v>146</v>
      </c>
      <c r="E478" s="208" t="s">
        <v>21</v>
      </c>
      <c r="F478" s="209" t="s">
        <v>678</v>
      </c>
      <c r="G478" s="206"/>
      <c r="H478" s="210">
        <v>8.25</v>
      </c>
      <c r="I478" s="211"/>
      <c r="J478" s="206"/>
      <c r="K478" s="206"/>
      <c r="L478" s="212"/>
      <c r="M478" s="213"/>
      <c r="N478" s="214"/>
      <c r="O478" s="214"/>
      <c r="P478" s="214"/>
      <c r="Q478" s="214"/>
      <c r="R478" s="214"/>
      <c r="S478" s="214"/>
      <c r="T478" s="215"/>
      <c r="AT478" s="216" t="s">
        <v>146</v>
      </c>
      <c r="AU478" s="216" t="s">
        <v>80</v>
      </c>
      <c r="AV478" s="11" t="s">
        <v>80</v>
      </c>
      <c r="AW478" s="11" t="s">
        <v>35</v>
      </c>
      <c r="AX478" s="11" t="s">
        <v>71</v>
      </c>
      <c r="AY478" s="216" t="s">
        <v>136</v>
      </c>
    </row>
    <row customFormat="1" ht="13.5" r="479" s="11" spans="2:65">
      <c r="B479" s="205"/>
      <c r="C479" s="206"/>
      <c r="D479" s="207" t="s">
        <v>146</v>
      </c>
      <c r="E479" s="208" t="s">
        <v>21</v>
      </c>
      <c r="F479" s="209" t="s">
        <v>679</v>
      </c>
      <c r="G479" s="206"/>
      <c r="H479" s="210">
        <v>41.154000000000003</v>
      </c>
      <c r="I479" s="211"/>
      <c r="J479" s="206"/>
      <c r="K479" s="206"/>
      <c r="L479" s="212"/>
      <c r="M479" s="213"/>
      <c r="N479" s="214"/>
      <c r="O479" s="214"/>
      <c r="P479" s="214"/>
      <c r="Q479" s="214"/>
      <c r="R479" s="214"/>
      <c r="S479" s="214"/>
      <c r="T479" s="215"/>
      <c r="AT479" s="216" t="s">
        <v>146</v>
      </c>
      <c r="AU479" s="216" t="s">
        <v>80</v>
      </c>
      <c r="AV479" s="11" t="s">
        <v>80</v>
      </c>
      <c r="AW479" s="11" t="s">
        <v>35</v>
      </c>
      <c r="AX479" s="11" t="s">
        <v>71</v>
      </c>
      <c r="AY479" s="216" t="s">
        <v>136</v>
      </c>
    </row>
    <row customFormat="1" ht="13.5" r="480" s="12" spans="2:65">
      <c r="B480" s="217"/>
      <c r="C480" s="218"/>
      <c r="D480" s="219" t="s">
        <v>146</v>
      </c>
      <c r="E480" s="220" t="s">
        <v>21</v>
      </c>
      <c r="F480" s="221" t="s">
        <v>148</v>
      </c>
      <c r="G480" s="218"/>
      <c r="H480" s="222">
        <v>49.404000000000003</v>
      </c>
      <c r="I480" s="223"/>
      <c r="J480" s="218"/>
      <c r="K480" s="218"/>
      <c r="L480" s="224"/>
      <c r="M480" s="225"/>
      <c r="N480" s="226"/>
      <c r="O480" s="226"/>
      <c r="P480" s="226"/>
      <c r="Q480" s="226"/>
      <c r="R480" s="226"/>
      <c r="S480" s="226"/>
      <c r="T480" s="227"/>
      <c r="AT480" s="228" t="s">
        <v>146</v>
      </c>
      <c r="AU480" s="228" t="s">
        <v>80</v>
      </c>
      <c r="AV480" s="12" t="s">
        <v>144</v>
      </c>
      <c r="AW480" s="12" t="s">
        <v>35</v>
      </c>
      <c r="AX480" s="12" t="s">
        <v>76</v>
      </c>
      <c r="AY480" s="228" t="s">
        <v>136</v>
      </c>
    </row>
    <row customFormat="1" customHeight="1" ht="22.5" r="481" s="1" spans="2:65">
      <c r="B481" s="41"/>
      <c r="C481" s="193" t="s">
        <v>693</v>
      </c>
      <c r="D481" s="193" t="s">
        <v>139</v>
      </c>
      <c r="E481" s="194" t="s">
        <v>694</v>
      </c>
      <c r="F481" s="195" t="s">
        <v>695</v>
      </c>
      <c r="G481" s="196" t="s">
        <v>162</v>
      </c>
      <c r="H481" s="197">
        <v>29.1</v>
      </c>
      <c r="I481" s="198"/>
      <c r="J481" s="199">
        <f>ROUND(I481*H481,1)</f>
        <v>0</v>
      </c>
      <c r="K481" s="195" t="s">
        <v>143</v>
      </c>
      <c r="L481" s="61"/>
      <c r="M481" s="200" t="s">
        <v>21</v>
      </c>
      <c r="N481" s="201" t="s">
        <v>42</v>
      </c>
      <c r="O481" s="42"/>
      <c r="P481" s="202">
        <f>O481*H481</f>
        <v>0</v>
      </c>
      <c r="Q481" s="202">
        <v>3.0000000000000001E-5</v>
      </c>
      <c r="R481" s="202">
        <f>Q481*H481</f>
        <v>8.7300000000000008E-4</v>
      </c>
      <c r="S481" s="202">
        <v>0</v>
      </c>
      <c r="T481" s="203">
        <f>S481*H481</f>
        <v>0</v>
      </c>
      <c r="AR481" s="24" t="s">
        <v>250</v>
      </c>
      <c r="AT481" s="24" t="s">
        <v>139</v>
      </c>
      <c r="AU481" s="24" t="s">
        <v>80</v>
      </c>
      <c r="AY481" s="24" t="s">
        <v>136</v>
      </c>
      <c r="BE481" s="204">
        <f>IF(N481="základní",J481,0)</f>
        <v>0</v>
      </c>
      <c r="BF481" s="204">
        <f>IF(N481="snížená",J481,0)</f>
        <v>0</v>
      </c>
      <c r="BG481" s="204">
        <f>IF(N481="zákl. přenesená",J481,0)</f>
        <v>0</v>
      </c>
      <c r="BH481" s="204">
        <f>IF(N481="sníž. přenesená",J481,0)</f>
        <v>0</v>
      </c>
      <c r="BI481" s="204">
        <f>IF(N481="nulová",J481,0)</f>
        <v>0</v>
      </c>
      <c r="BJ481" s="24" t="s">
        <v>76</v>
      </c>
      <c r="BK481" s="204">
        <f>ROUND(I481*H481,1)</f>
        <v>0</v>
      </c>
      <c r="BL481" s="24" t="s">
        <v>250</v>
      </c>
      <c r="BM481" s="24" t="s">
        <v>696</v>
      </c>
    </row>
    <row customFormat="1" ht="13.5" r="482" s="13" spans="2:65">
      <c r="B482" s="232"/>
      <c r="C482" s="233"/>
      <c r="D482" s="207" t="s">
        <v>146</v>
      </c>
      <c r="E482" s="234" t="s">
        <v>21</v>
      </c>
      <c r="F482" s="235" t="s">
        <v>697</v>
      </c>
      <c r="G482" s="233"/>
      <c r="H482" s="236" t="s">
        <v>21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AT482" s="242" t="s">
        <v>146</v>
      </c>
      <c r="AU482" s="242" t="s">
        <v>80</v>
      </c>
      <c r="AV482" s="13" t="s">
        <v>76</v>
      </c>
      <c r="AW482" s="13" t="s">
        <v>35</v>
      </c>
      <c r="AX482" s="13" t="s">
        <v>71</v>
      </c>
      <c r="AY482" s="242" t="s">
        <v>136</v>
      </c>
    </row>
    <row customFormat="1" ht="13.5" r="483" s="11" spans="2:65">
      <c r="B483" s="205"/>
      <c r="C483" s="206"/>
      <c r="D483" s="207" t="s">
        <v>146</v>
      </c>
      <c r="E483" s="208" t="s">
        <v>21</v>
      </c>
      <c r="F483" s="209" t="s">
        <v>698</v>
      </c>
      <c r="G483" s="206"/>
      <c r="H483" s="210">
        <v>4.5</v>
      </c>
      <c r="I483" s="211"/>
      <c r="J483" s="206"/>
      <c r="K483" s="206"/>
      <c r="L483" s="212"/>
      <c r="M483" s="213"/>
      <c r="N483" s="214"/>
      <c r="O483" s="214"/>
      <c r="P483" s="214"/>
      <c r="Q483" s="214"/>
      <c r="R483" s="214"/>
      <c r="S483" s="214"/>
      <c r="T483" s="215"/>
      <c r="AT483" s="216" t="s">
        <v>146</v>
      </c>
      <c r="AU483" s="216" t="s">
        <v>80</v>
      </c>
      <c r="AV483" s="11" t="s">
        <v>80</v>
      </c>
      <c r="AW483" s="11" t="s">
        <v>35</v>
      </c>
      <c r="AX483" s="11" t="s">
        <v>71</v>
      </c>
      <c r="AY483" s="216" t="s">
        <v>136</v>
      </c>
    </row>
    <row customFormat="1" ht="13.5" r="484" s="11" spans="2:65">
      <c r="B484" s="205"/>
      <c r="C484" s="206"/>
      <c r="D484" s="207" t="s">
        <v>146</v>
      </c>
      <c r="E484" s="208" t="s">
        <v>21</v>
      </c>
      <c r="F484" s="209" t="s">
        <v>699</v>
      </c>
      <c r="G484" s="206"/>
      <c r="H484" s="210">
        <v>24.6</v>
      </c>
      <c r="I484" s="211"/>
      <c r="J484" s="206"/>
      <c r="K484" s="206"/>
      <c r="L484" s="212"/>
      <c r="M484" s="213"/>
      <c r="N484" s="214"/>
      <c r="O484" s="214"/>
      <c r="P484" s="214"/>
      <c r="Q484" s="214"/>
      <c r="R484" s="214"/>
      <c r="S484" s="214"/>
      <c r="T484" s="215"/>
      <c r="AT484" s="216" t="s">
        <v>146</v>
      </c>
      <c r="AU484" s="216" t="s">
        <v>80</v>
      </c>
      <c r="AV484" s="11" t="s">
        <v>80</v>
      </c>
      <c r="AW484" s="11" t="s">
        <v>35</v>
      </c>
      <c r="AX484" s="11" t="s">
        <v>71</v>
      </c>
      <c r="AY484" s="216" t="s">
        <v>136</v>
      </c>
    </row>
    <row customFormat="1" ht="13.5" r="485" s="12" spans="2:65">
      <c r="B485" s="217"/>
      <c r="C485" s="218"/>
      <c r="D485" s="219" t="s">
        <v>146</v>
      </c>
      <c r="E485" s="220" t="s">
        <v>21</v>
      </c>
      <c r="F485" s="221" t="s">
        <v>148</v>
      </c>
      <c r="G485" s="218"/>
      <c r="H485" s="222">
        <v>29.1</v>
      </c>
      <c r="I485" s="223"/>
      <c r="J485" s="218"/>
      <c r="K485" s="218"/>
      <c r="L485" s="224"/>
      <c r="M485" s="225"/>
      <c r="N485" s="226"/>
      <c r="O485" s="226"/>
      <c r="P485" s="226"/>
      <c r="Q485" s="226"/>
      <c r="R485" s="226"/>
      <c r="S485" s="226"/>
      <c r="T485" s="227"/>
      <c r="AT485" s="228" t="s">
        <v>146</v>
      </c>
      <c r="AU485" s="228" t="s">
        <v>80</v>
      </c>
      <c r="AV485" s="12" t="s">
        <v>144</v>
      </c>
      <c r="AW485" s="12" t="s">
        <v>35</v>
      </c>
      <c r="AX485" s="12" t="s">
        <v>76</v>
      </c>
      <c r="AY485" s="228" t="s">
        <v>136</v>
      </c>
    </row>
    <row customFormat="1" customHeight="1" ht="22.5" r="486" s="1" spans="2:65">
      <c r="B486" s="41"/>
      <c r="C486" s="193" t="s">
        <v>700</v>
      </c>
      <c r="D486" s="193" t="s">
        <v>139</v>
      </c>
      <c r="E486" s="194" t="s">
        <v>701</v>
      </c>
      <c r="F486" s="195" t="s">
        <v>702</v>
      </c>
      <c r="G486" s="196" t="s">
        <v>418</v>
      </c>
      <c r="H486" s="268"/>
      <c r="I486" s="198"/>
      <c r="J486" s="199">
        <f>ROUND(I486*H486,1)</f>
        <v>0</v>
      </c>
      <c r="K486" s="195" t="s">
        <v>143</v>
      </c>
      <c r="L486" s="61"/>
      <c r="M486" s="200" t="s">
        <v>21</v>
      </c>
      <c r="N486" s="201" t="s">
        <v>42</v>
      </c>
      <c r="O486" s="42"/>
      <c r="P486" s="202">
        <f>O486*H486</f>
        <v>0</v>
      </c>
      <c r="Q486" s="202">
        <v>0</v>
      </c>
      <c r="R486" s="202">
        <f>Q486*H486</f>
        <v>0</v>
      </c>
      <c r="S486" s="202">
        <v>0</v>
      </c>
      <c r="T486" s="203">
        <f>S486*H486</f>
        <v>0</v>
      </c>
      <c r="AR486" s="24" t="s">
        <v>250</v>
      </c>
      <c r="AT486" s="24" t="s">
        <v>139</v>
      </c>
      <c r="AU486" s="24" t="s">
        <v>80</v>
      </c>
      <c r="AY486" s="24" t="s">
        <v>136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24" t="s">
        <v>76</v>
      </c>
      <c r="BK486" s="204">
        <f>ROUND(I486*H486,1)</f>
        <v>0</v>
      </c>
      <c r="BL486" s="24" t="s">
        <v>250</v>
      </c>
      <c r="BM486" s="24" t="s">
        <v>703</v>
      </c>
    </row>
    <row customFormat="1" customHeight="1" ht="29.85" r="487" s="10" spans="2:65">
      <c r="B487" s="176"/>
      <c r="C487" s="177"/>
      <c r="D487" s="190" t="s">
        <v>70</v>
      </c>
      <c r="E487" s="191" t="s">
        <v>704</v>
      </c>
      <c r="F487" s="191" t="s">
        <v>705</v>
      </c>
      <c r="G487" s="177"/>
      <c r="H487" s="177"/>
      <c r="I487" s="180"/>
      <c r="J487" s="192">
        <f>BK487</f>
        <v>0</v>
      </c>
      <c r="K487" s="177"/>
      <c r="L487" s="182"/>
      <c r="M487" s="183"/>
      <c r="N487" s="184"/>
      <c r="O487" s="184"/>
      <c r="P487" s="185">
        <f>SUM(P488:P491)</f>
        <v>0</v>
      </c>
      <c r="Q487" s="184"/>
      <c r="R487" s="185">
        <f>SUM(R488:R491)</f>
        <v>0</v>
      </c>
      <c r="S487" s="184"/>
      <c r="T487" s="186">
        <f>SUM(T488:T491)</f>
        <v>0</v>
      </c>
      <c r="AR487" s="187" t="s">
        <v>80</v>
      </c>
      <c r="AT487" s="188" t="s">
        <v>70</v>
      </c>
      <c r="AU487" s="188" t="s">
        <v>76</v>
      </c>
      <c r="AY487" s="187" t="s">
        <v>136</v>
      </c>
      <c r="BK487" s="189">
        <f>SUM(BK488:BK491)</f>
        <v>0</v>
      </c>
    </row>
    <row customFormat="1" customHeight="1" ht="22.5" r="488" s="1" spans="2:65">
      <c r="B488" s="41"/>
      <c r="C488" s="193" t="s">
        <v>706</v>
      </c>
      <c r="D488" s="193" t="s">
        <v>139</v>
      </c>
      <c r="E488" s="194" t="s">
        <v>707</v>
      </c>
      <c r="F488" s="195" t="s">
        <v>708</v>
      </c>
      <c r="G488" s="196" t="s">
        <v>142</v>
      </c>
      <c r="H488" s="197">
        <v>7</v>
      </c>
      <c r="I488" s="198"/>
      <c r="J488" s="199">
        <f>ROUND(I488*H488,1)</f>
        <v>0</v>
      </c>
      <c r="K488" s="195" t="s">
        <v>21</v>
      </c>
      <c r="L488" s="61"/>
      <c r="M488" s="200" t="s">
        <v>21</v>
      </c>
      <c r="N488" s="201" t="s">
        <v>42</v>
      </c>
      <c r="O488" s="42"/>
      <c r="P488" s="202">
        <f>O488*H488</f>
        <v>0</v>
      </c>
      <c r="Q488" s="202">
        <v>0</v>
      </c>
      <c r="R488" s="202">
        <f>Q488*H488</f>
        <v>0</v>
      </c>
      <c r="S488" s="202">
        <v>0</v>
      </c>
      <c r="T488" s="203">
        <f>S488*H488</f>
        <v>0</v>
      </c>
      <c r="AR488" s="24" t="s">
        <v>250</v>
      </c>
      <c r="AT488" s="24" t="s">
        <v>139</v>
      </c>
      <c r="AU488" s="24" t="s">
        <v>80</v>
      </c>
      <c r="AY488" s="24" t="s">
        <v>136</v>
      </c>
      <c r="BE488" s="204">
        <f>IF(N488="základní",J488,0)</f>
        <v>0</v>
      </c>
      <c r="BF488" s="204">
        <f>IF(N488="snížená",J488,0)</f>
        <v>0</v>
      </c>
      <c r="BG488" s="204">
        <f>IF(N488="zákl. přenesená",J488,0)</f>
        <v>0</v>
      </c>
      <c r="BH488" s="204">
        <f>IF(N488="sníž. přenesená",J488,0)</f>
        <v>0</v>
      </c>
      <c r="BI488" s="204">
        <f>IF(N488="nulová",J488,0)</f>
        <v>0</v>
      </c>
      <c r="BJ488" s="24" t="s">
        <v>76</v>
      </c>
      <c r="BK488" s="204">
        <f>ROUND(I488*H488,1)</f>
        <v>0</v>
      </c>
      <c r="BL488" s="24" t="s">
        <v>250</v>
      </c>
      <c r="BM488" s="24" t="s">
        <v>709</v>
      </c>
    </row>
    <row customFormat="1" ht="13.5" r="489" s="11" spans="2:65">
      <c r="B489" s="205"/>
      <c r="C489" s="206"/>
      <c r="D489" s="207" t="s">
        <v>146</v>
      </c>
      <c r="E489" s="208" t="s">
        <v>21</v>
      </c>
      <c r="F489" s="209" t="s">
        <v>531</v>
      </c>
      <c r="G489" s="206"/>
      <c r="H489" s="210">
        <v>7</v>
      </c>
      <c r="I489" s="211"/>
      <c r="J489" s="206"/>
      <c r="K489" s="206"/>
      <c r="L489" s="212"/>
      <c r="M489" s="213"/>
      <c r="N489" s="214"/>
      <c r="O489" s="214"/>
      <c r="P489" s="214"/>
      <c r="Q489" s="214"/>
      <c r="R489" s="214"/>
      <c r="S489" s="214"/>
      <c r="T489" s="215"/>
      <c r="AT489" s="216" t="s">
        <v>146</v>
      </c>
      <c r="AU489" s="216" t="s">
        <v>80</v>
      </c>
      <c r="AV489" s="11" t="s">
        <v>80</v>
      </c>
      <c r="AW489" s="11" t="s">
        <v>35</v>
      </c>
      <c r="AX489" s="11" t="s">
        <v>71</v>
      </c>
      <c r="AY489" s="216" t="s">
        <v>136</v>
      </c>
    </row>
    <row customFormat="1" ht="13.5" r="490" s="12" spans="2:65">
      <c r="B490" s="217"/>
      <c r="C490" s="218"/>
      <c r="D490" s="219" t="s">
        <v>146</v>
      </c>
      <c r="E490" s="220" t="s">
        <v>21</v>
      </c>
      <c r="F490" s="221" t="s">
        <v>148</v>
      </c>
      <c r="G490" s="218"/>
      <c r="H490" s="222">
        <v>7</v>
      </c>
      <c r="I490" s="223"/>
      <c r="J490" s="218"/>
      <c r="K490" s="218"/>
      <c r="L490" s="224"/>
      <c r="M490" s="225"/>
      <c r="N490" s="226"/>
      <c r="O490" s="226"/>
      <c r="P490" s="226"/>
      <c r="Q490" s="226"/>
      <c r="R490" s="226"/>
      <c r="S490" s="226"/>
      <c r="T490" s="227"/>
      <c r="AT490" s="228" t="s">
        <v>146</v>
      </c>
      <c r="AU490" s="228" t="s">
        <v>80</v>
      </c>
      <c r="AV490" s="12" t="s">
        <v>144</v>
      </c>
      <c r="AW490" s="12" t="s">
        <v>35</v>
      </c>
      <c r="AX490" s="12" t="s">
        <v>76</v>
      </c>
      <c r="AY490" s="228" t="s">
        <v>136</v>
      </c>
    </row>
    <row customFormat="1" customHeight="1" ht="22.5" r="491" s="1" spans="2:65">
      <c r="B491" s="41"/>
      <c r="C491" s="193" t="s">
        <v>710</v>
      </c>
      <c r="D491" s="193" t="s">
        <v>139</v>
      </c>
      <c r="E491" s="194" t="s">
        <v>711</v>
      </c>
      <c r="F491" s="195" t="s">
        <v>712</v>
      </c>
      <c r="G491" s="196" t="s">
        <v>306</v>
      </c>
      <c r="H491" s="197">
        <v>1</v>
      </c>
      <c r="I491" s="198"/>
      <c r="J491" s="199">
        <f>ROUND(I491*H491,1)</f>
        <v>0</v>
      </c>
      <c r="K491" s="195" t="s">
        <v>21</v>
      </c>
      <c r="L491" s="61"/>
      <c r="M491" s="200" t="s">
        <v>21</v>
      </c>
      <c r="N491" s="201" t="s">
        <v>42</v>
      </c>
      <c r="O491" s="42"/>
      <c r="P491" s="202">
        <f>O491*H491</f>
        <v>0</v>
      </c>
      <c r="Q491" s="202">
        <v>0</v>
      </c>
      <c r="R491" s="202">
        <f>Q491*H491</f>
        <v>0</v>
      </c>
      <c r="S491" s="202">
        <v>0</v>
      </c>
      <c r="T491" s="203">
        <f>S491*H491</f>
        <v>0</v>
      </c>
      <c r="AR491" s="24" t="s">
        <v>250</v>
      </c>
      <c r="AT491" s="24" t="s">
        <v>139</v>
      </c>
      <c r="AU491" s="24" t="s">
        <v>80</v>
      </c>
      <c r="AY491" s="24" t="s">
        <v>136</v>
      </c>
      <c r="BE491" s="204">
        <f>IF(N491="základní",J491,0)</f>
        <v>0</v>
      </c>
      <c r="BF491" s="204">
        <f>IF(N491="snížená",J491,0)</f>
        <v>0</v>
      </c>
      <c r="BG491" s="204">
        <f>IF(N491="zákl. přenesená",J491,0)</f>
        <v>0</v>
      </c>
      <c r="BH491" s="204">
        <f>IF(N491="sníž. přenesená",J491,0)</f>
        <v>0</v>
      </c>
      <c r="BI491" s="204">
        <f>IF(N491="nulová",J491,0)</f>
        <v>0</v>
      </c>
      <c r="BJ491" s="24" t="s">
        <v>76</v>
      </c>
      <c r="BK491" s="204">
        <f>ROUND(I491*H491,1)</f>
        <v>0</v>
      </c>
      <c r="BL491" s="24" t="s">
        <v>250</v>
      </c>
      <c r="BM491" s="24" t="s">
        <v>713</v>
      </c>
    </row>
    <row customFormat="1" customHeight="1" ht="29.85" r="492" s="10" spans="2:65">
      <c r="B492" s="176"/>
      <c r="C492" s="177"/>
      <c r="D492" s="190" t="s">
        <v>70</v>
      </c>
      <c r="E492" s="191" t="s">
        <v>714</v>
      </c>
      <c r="F492" s="191" t="s">
        <v>715</v>
      </c>
      <c r="G492" s="177"/>
      <c r="H492" s="177"/>
      <c r="I492" s="180"/>
      <c r="J492" s="192">
        <f>BK492</f>
        <v>0</v>
      </c>
      <c r="K492" s="177"/>
      <c r="L492" s="182"/>
      <c r="M492" s="183"/>
      <c r="N492" s="184"/>
      <c r="O492" s="184"/>
      <c r="P492" s="185">
        <f>SUM(P493:P616)</f>
        <v>0</v>
      </c>
      <c r="Q492" s="184"/>
      <c r="R492" s="185">
        <f>SUM(R493:R616)</f>
        <v>0.63801434000000001</v>
      </c>
      <c r="S492" s="184"/>
      <c r="T492" s="186">
        <f>SUM(T493:T616)</f>
        <v>0.14544610999999999</v>
      </c>
      <c r="AR492" s="187" t="s">
        <v>80</v>
      </c>
      <c r="AT492" s="188" t="s">
        <v>70</v>
      </c>
      <c r="AU492" s="188" t="s">
        <v>76</v>
      </c>
      <c r="AY492" s="187" t="s">
        <v>136</v>
      </c>
      <c r="BK492" s="189">
        <f>SUM(BK493:BK616)</f>
        <v>0</v>
      </c>
    </row>
    <row customFormat="1" customHeight="1" ht="22.5" r="493" s="1" spans="2:65">
      <c r="B493" s="41"/>
      <c r="C493" s="193" t="s">
        <v>716</v>
      </c>
      <c r="D493" s="193" t="s">
        <v>139</v>
      </c>
      <c r="E493" s="194" t="s">
        <v>717</v>
      </c>
      <c r="F493" s="195" t="s">
        <v>718</v>
      </c>
      <c r="G493" s="196" t="s">
        <v>151</v>
      </c>
      <c r="H493" s="197">
        <v>469.18099999999998</v>
      </c>
      <c r="I493" s="198"/>
      <c r="J493" s="199">
        <f>ROUND(I493*H493,1)</f>
        <v>0</v>
      </c>
      <c r="K493" s="195" t="s">
        <v>143</v>
      </c>
      <c r="L493" s="61"/>
      <c r="M493" s="200" t="s">
        <v>21</v>
      </c>
      <c r="N493" s="201" t="s">
        <v>42</v>
      </c>
      <c r="O493" s="42"/>
      <c r="P493" s="202">
        <f>O493*H493</f>
        <v>0</v>
      </c>
      <c r="Q493" s="202">
        <v>1E-3</v>
      </c>
      <c r="R493" s="202">
        <f>Q493*H493</f>
        <v>0.46918100000000001</v>
      </c>
      <c r="S493" s="202">
        <v>3.1E-4</v>
      </c>
      <c r="T493" s="203">
        <f>S493*H493</f>
        <v>0.14544610999999999</v>
      </c>
      <c r="AR493" s="24" t="s">
        <v>250</v>
      </c>
      <c r="AT493" s="24" t="s">
        <v>139</v>
      </c>
      <c r="AU493" s="24" t="s">
        <v>80</v>
      </c>
      <c r="AY493" s="24" t="s">
        <v>136</v>
      </c>
      <c r="BE493" s="204">
        <f>IF(N493="základní",J493,0)</f>
        <v>0</v>
      </c>
      <c r="BF493" s="204">
        <f>IF(N493="snížená",J493,0)</f>
        <v>0</v>
      </c>
      <c r="BG493" s="204">
        <f>IF(N493="zákl. přenesená",J493,0)</f>
        <v>0</v>
      </c>
      <c r="BH493" s="204">
        <f>IF(N493="sníž. přenesená",J493,0)</f>
        <v>0</v>
      </c>
      <c r="BI493" s="204">
        <f>IF(N493="nulová",J493,0)</f>
        <v>0</v>
      </c>
      <c r="BJ493" s="24" t="s">
        <v>76</v>
      </c>
      <c r="BK493" s="204">
        <f>ROUND(I493*H493,1)</f>
        <v>0</v>
      </c>
      <c r="BL493" s="24" t="s">
        <v>250</v>
      </c>
      <c r="BM493" s="24" t="s">
        <v>719</v>
      </c>
    </row>
    <row customFormat="1" ht="13.5" r="494" s="11" spans="2:65">
      <c r="B494" s="205"/>
      <c r="C494" s="206"/>
      <c r="D494" s="207" t="s">
        <v>146</v>
      </c>
      <c r="E494" s="208" t="s">
        <v>21</v>
      </c>
      <c r="F494" s="209" t="s">
        <v>201</v>
      </c>
      <c r="G494" s="206"/>
      <c r="H494" s="210">
        <v>125.86</v>
      </c>
      <c r="I494" s="211"/>
      <c r="J494" s="206"/>
      <c r="K494" s="206"/>
      <c r="L494" s="212"/>
      <c r="M494" s="213"/>
      <c r="N494" s="214"/>
      <c r="O494" s="214"/>
      <c r="P494" s="214"/>
      <c r="Q494" s="214"/>
      <c r="R494" s="214"/>
      <c r="S494" s="214"/>
      <c r="T494" s="215"/>
      <c r="AT494" s="216" t="s">
        <v>146</v>
      </c>
      <c r="AU494" s="216" t="s">
        <v>80</v>
      </c>
      <c r="AV494" s="11" t="s">
        <v>80</v>
      </c>
      <c r="AW494" s="11" t="s">
        <v>35</v>
      </c>
      <c r="AX494" s="11" t="s">
        <v>71</v>
      </c>
      <c r="AY494" s="216" t="s">
        <v>136</v>
      </c>
    </row>
    <row customFormat="1" ht="27" r="495" s="11" spans="2:65">
      <c r="B495" s="205"/>
      <c r="C495" s="206"/>
      <c r="D495" s="207" t="s">
        <v>146</v>
      </c>
      <c r="E495" s="208" t="s">
        <v>21</v>
      </c>
      <c r="F495" s="209" t="s">
        <v>202</v>
      </c>
      <c r="G495" s="206"/>
      <c r="H495" s="210">
        <v>129.71799999999999</v>
      </c>
      <c r="I495" s="211"/>
      <c r="J495" s="206"/>
      <c r="K495" s="206"/>
      <c r="L495" s="212"/>
      <c r="M495" s="213"/>
      <c r="N495" s="214"/>
      <c r="O495" s="214"/>
      <c r="P495" s="214"/>
      <c r="Q495" s="214"/>
      <c r="R495" s="214"/>
      <c r="S495" s="214"/>
      <c r="T495" s="215"/>
      <c r="AT495" s="216" t="s">
        <v>146</v>
      </c>
      <c r="AU495" s="216" t="s">
        <v>80</v>
      </c>
      <c r="AV495" s="11" t="s">
        <v>80</v>
      </c>
      <c r="AW495" s="11" t="s">
        <v>35</v>
      </c>
      <c r="AX495" s="11" t="s">
        <v>71</v>
      </c>
      <c r="AY495" s="216" t="s">
        <v>136</v>
      </c>
    </row>
    <row customFormat="1" ht="13.5" r="496" s="11" spans="2:65">
      <c r="B496" s="205"/>
      <c r="C496" s="206"/>
      <c r="D496" s="207" t="s">
        <v>146</v>
      </c>
      <c r="E496" s="208" t="s">
        <v>21</v>
      </c>
      <c r="F496" s="209" t="s">
        <v>203</v>
      </c>
      <c r="G496" s="206"/>
      <c r="H496" s="210">
        <v>59.463000000000001</v>
      </c>
      <c r="I496" s="211"/>
      <c r="J496" s="206"/>
      <c r="K496" s="206"/>
      <c r="L496" s="212"/>
      <c r="M496" s="213"/>
      <c r="N496" s="214"/>
      <c r="O496" s="214"/>
      <c r="P496" s="214"/>
      <c r="Q496" s="214"/>
      <c r="R496" s="214"/>
      <c r="S496" s="214"/>
      <c r="T496" s="215"/>
      <c r="AT496" s="216" t="s">
        <v>146</v>
      </c>
      <c r="AU496" s="216" t="s">
        <v>80</v>
      </c>
      <c r="AV496" s="11" t="s">
        <v>80</v>
      </c>
      <c r="AW496" s="11" t="s">
        <v>35</v>
      </c>
      <c r="AX496" s="11" t="s">
        <v>71</v>
      </c>
      <c r="AY496" s="216" t="s">
        <v>136</v>
      </c>
    </row>
    <row customFormat="1" ht="13.5" r="497" s="14" spans="2:51">
      <c r="B497" s="243"/>
      <c r="C497" s="244"/>
      <c r="D497" s="207" t="s">
        <v>146</v>
      </c>
      <c r="E497" s="245" t="s">
        <v>21</v>
      </c>
      <c r="F497" s="246" t="s">
        <v>187</v>
      </c>
      <c r="G497" s="244"/>
      <c r="H497" s="247">
        <v>315.041</v>
      </c>
      <c r="I497" s="248"/>
      <c r="J497" s="244"/>
      <c r="K497" s="244"/>
      <c r="L497" s="249"/>
      <c r="M497" s="250"/>
      <c r="N497" s="251"/>
      <c r="O497" s="251"/>
      <c r="P497" s="251"/>
      <c r="Q497" s="251"/>
      <c r="R497" s="251"/>
      <c r="S497" s="251"/>
      <c r="T497" s="252"/>
      <c r="AT497" s="253" t="s">
        <v>146</v>
      </c>
      <c r="AU497" s="253" t="s">
        <v>80</v>
      </c>
      <c r="AV497" s="14" t="s">
        <v>137</v>
      </c>
      <c r="AW497" s="14" t="s">
        <v>35</v>
      </c>
      <c r="AX497" s="14" t="s">
        <v>71</v>
      </c>
      <c r="AY497" s="253" t="s">
        <v>136</v>
      </c>
    </row>
    <row customFormat="1" ht="13.5" r="498" s="13" spans="2:51">
      <c r="B498" s="232"/>
      <c r="C498" s="233"/>
      <c r="D498" s="207" t="s">
        <v>146</v>
      </c>
      <c r="E498" s="234" t="s">
        <v>21</v>
      </c>
      <c r="F498" s="235" t="s">
        <v>204</v>
      </c>
      <c r="G498" s="233"/>
      <c r="H498" s="236" t="s">
        <v>21</v>
      </c>
      <c r="I498" s="237"/>
      <c r="J498" s="233"/>
      <c r="K498" s="233"/>
      <c r="L498" s="238"/>
      <c r="M498" s="239"/>
      <c r="N498" s="240"/>
      <c r="O498" s="240"/>
      <c r="P498" s="240"/>
      <c r="Q498" s="240"/>
      <c r="R498" s="240"/>
      <c r="S498" s="240"/>
      <c r="T498" s="241"/>
      <c r="AT498" s="242" t="s">
        <v>146</v>
      </c>
      <c r="AU498" s="242" t="s">
        <v>80</v>
      </c>
      <c r="AV498" s="13" t="s">
        <v>76</v>
      </c>
      <c r="AW498" s="13" t="s">
        <v>35</v>
      </c>
      <c r="AX498" s="13" t="s">
        <v>71</v>
      </c>
      <c r="AY498" s="242" t="s">
        <v>136</v>
      </c>
    </row>
    <row customFormat="1" ht="13.5" r="499" s="11" spans="2:51">
      <c r="B499" s="205"/>
      <c r="C499" s="206"/>
      <c r="D499" s="207" t="s">
        <v>146</v>
      </c>
      <c r="E499" s="208" t="s">
        <v>21</v>
      </c>
      <c r="F499" s="209" t="s">
        <v>205</v>
      </c>
      <c r="G499" s="206"/>
      <c r="H499" s="210">
        <v>-2.38</v>
      </c>
      <c r="I499" s="211"/>
      <c r="J499" s="206"/>
      <c r="K499" s="206"/>
      <c r="L499" s="212"/>
      <c r="M499" s="213"/>
      <c r="N499" s="214"/>
      <c r="O499" s="214"/>
      <c r="P499" s="214"/>
      <c r="Q499" s="214"/>
      <c r="R499" s="214"/>
      <c r="S499" s="214"/>
      <c r="T499" s="215"/>
      <c r="AT499" s="216" t="s">
        <v>146</v>
      </c>
      <c r="AU499" s="216" t="s">
        <v>80</v>
      </c>
      <c r="AV499" s="11" t="s">
        <v>80</v>
      </c>
      <c r="AW499" s="11" t="s">
        <v>35</v>
      </c>
      <c r="AX499" s="11" t="s">
        <v>71</v>
      </c>
      <c r="AY499" s="216" t="s">
        <v>136</v>
      </c>
    </row>
    <row customFormat="1" ht="13.5" r="500" s="11" spans="2:51">
      <c r="B500" s="205"/>
      <c r="C500" s="206"/>
      <c r="D500" s="207" t="s">
        <v>146</v>
      </c>
      <c r="E500" s="208" t="s">
        <v>21</v>
      </c>
      <c r="F500" s="209" t="s">
        <v>206</v>
      </c>
      <c r="G500" s="206"/>
      <c r="H500" s="210">
        <v>-6.16</v>
      </c>
      <c r="I500" s="211"/>
      <c r="J500" s="206"/>
      <c r="K500" s="206"/>
      <c r="L500" s="212"/>
      <c r="M500" s="213"/>
      <c r="N500" s="214"/>
      <c r="O500" s="214"/>
      <c r="P500" s="214"/>
      <c r="Q500" s="214"/>
      <c r="R500" s="214"/>
      <c r="S500" s="214"/>
      <c r="T500" s="215"/>
      <c r="AT500" s="216" t="s">
        <v>146</v>
      </c>
      <c r="AU500" s="216" t="s">
        <v>80</v>
      </c>
      <c r="AV500" s="11" t="s">
        <v>80</v>
      </c>
      <c r="AW500" s="11" t="s">
        <v>35</v>
      </c>
      <c r="AX500" s="11" t="s">
        <v>71</v>
      </c>
      <c r="AY500" s="216" t="s">
        <v>136</v>
      </c>
    </row>
    <row customFormat="1" ht="13.5" r="501" s="11" spans="2:51">
      <c r="B501" s="205"/>
      <c r="C501" s="206"/>
      <c r="D501" s="207" t="s">
        <v>146</v>
      </c>
      <c r="E501" s="208" t="s">
        <v>21</v>
      </c>
      <c r="F501" s="209" t="s">
        <v>207</v>
      </c>
      <c r="G501" s="206"/>
      <c r="H501" s="210">
        <v>-2.82</v>
      </c>
      <c r="I501" s="211"/>
      <c r="J501" s="206"/>
      <c r="K501" s="206"/>
      <c r="L501" s="212"/>
      <c r="M501" s="213"/>
      <c r="N501" s="214"/>
      <c r="O501" s="214"/>
      <c r="P501" s="214"/>
      <c r="Q501" s="214"/>
      <c r="R501" s="214"/>
      <c r="S501" s="214"/>
      <c r="T501" s="215"/>
      <c r="AT501" s="216" t="s">
        <v>146</v>
      </c>
      <c r="AU501" s="216" t="s">
        <v>80</v>
      </c>
      <c r="AV501" s="11" t="s">
        <v>80</v>
      </c>
      <c r="AW501" s="11" t="s">
        <v>35</v>
      </c>
      <c r="AX501" s="11" t="s">
        <v>71</v>
      </c>
      <c r="AY501" s="216" t="s">
        <v>136</v>
      </c>
    </row>
    <row customFormat="1" ht="13.5" r="502" s="11" spans="2:51">
      <c r="B502" s="205"/>
      <c r="C502" s="206"/>
      <c r="D502" s="207" t="s">
        <v>146</v>
      </c>
      <c r="E502" s="208" t="s">
        <v>21</v>
      </c>
      <c r="F502" s="209" t="s">
        <v>208</v>
      </c>
      <c r="G502" s="206"/>
      <c r="H502" s="210">
        <v>-0.54</v>
      </c>
      <c r="I502" s="211"/>
      <c r="J502" s="206"/>
      <c r="K502" s="206"/>
      <c r="L502" s="212"/>
      <c r="M502" s="213"/>
      <c r="N502" s="214"/>
      <c r="O502" s="214"/>
      <c r="P502" s="214"/>
      <c r="Q502" s="214"/>
      <c r="R502" s="214"/>
      <c r="S502" s="214"/>
      <c r="T502" s="215"/>
      <c r="AT502" s="216" t="s">
        <v>146</v>
      </c>
      <c r="AU502" s="216" t="s">
        <v>80</v>
      </c>
      <c r="AV502" s="11" t="s">
        <v>80</v>
      </c>
      <c r="AW502" s="11" t="s">
        <v>35</v>
      </c>
      <c r="AX502" s="11" t="s">
        <v>71</v>
      </c>
      <c r="AY502" s="216" t="s">
        <v>136</v>
      </c>
    </row>
    <row customFormat="1" ht="13.5" r="503" s="11" spans="2:51">
      <c r="B503" s="205"/>
      <c r="C503" s="206"/>
      <c r="D503" s="207" t="s">
        <v>146</v>
      </c>
      <c r="E503" s="208" t="s">
        <v>21</v>
      </c>
      <c r="F503" s="209" t="s">
        <v>209</v>
      </c>
      <c r="G503" s="206"/>
      <c r="H503" s="210">
        <v>-3.3</v>
      </c>
      <c r="I503" s="211"/>
      <c r="J503" s="206"/>
      <c r="K503" s="206"/>
      <c r="L503" s="212"/>
      <c r="M503" s="213"/>
      <c r="N503" s="214"/>
      <c r="O503" s="214"/>
      <c r="P503" s="214"/>
      <c r="Q503" s="214"/>
      <c r="R503" s="214"/>
      <c r="S503" s="214"/>
      <c r="T503" s="215"/>
      <c r="AT503" s="216" t="s">
        <v>146</v>
      </c>
      <c r="AU503" s="216" t="s">
        <v>80</v>
      </c>
      <c r="AV503" s="11" t="s">
        <v>80</v>
      </c>
      <c r="AW503" s="11" t="s">
        <v>35</v>
      </c>
      <c r="AX503" s="11" t="s">
        <v>71</v>
      </c>
      <c r="AY503" s="216" t="s">
        <v>136</v>
      </c>
    </row>
    <row customFormat="1" ht="13.5" r="504" s="14" spans="2:51">
      <c r="B504" s="243"/>
      <c r="C504" s="244"/>
      <c r="D504" s="207" t="s">
        <v>146</v>
      </c>
      <c r="E504" s="245" t="s">
        <v>21</v>
      </c>
      <c r="F504" s="246" t="s">
        <v>187</v>
      </c>
      <c r="G504" s="244"/>
      <c r="H504" s="247">
        <v>-15.2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AT504" s="253" t="s">
        <v>146</v>
      </c>
      <c r="AU504" s="253" t="s">
        <v>80</v>
      </c>
      <c r="AV504" s="14" t="s">
        <v>137</v>
      </c>
      <c r="AW504" s="14" t="s">
        <v>35</v>
      </c>
      <c r="AX504" s="14" t="s">
        <v>71</v>
      </c>
      <c r="AY504" s="253" t="s">
        <v>136</v>
      </c>
    </row>
    <row customFormat="1" ht="13.5" r="505" s="13" spans="2:51">
      <c r="B505" s="232"/>
      <c r="C505" s="233"/>
      <c r="D505" s="207" t="s">
        <v>146</v>
      </c>
      <c r="E505" s="234" t="s">
        <v>21</v>
      </c>
      <c r="F505" s="235" t="s">
        <v>210</v>
      </c>
      <c r="G505" s="233"/>
      <c r="H505" s="236" t="s">
        <v>21</v>
      </c>
      <c r="I505" s="237"/>
      <c r="J505" s="233"/>
      <c r="K505" s="233"/>
      <c r="L505" s="238"/>
      <c r="M505" s="239"/>
      <c r="N505" s="240"/>
      <c r="O505" s="240"/>
      <c r="P505" s="240"/>
      <c r="Q505" s="240"/>
      <c r="R505" s="240"/>
      <c r="S505" s="240"/>
      <c r="T505" s="241"/>
      <c r="AT505" s="242" t="s">
        <v>146</v>
      </c>
      <c r="AU505" s="242" t="s">
        <v>80</v>
      </c>
      <c r="AV505" s="13" t="s">
        <v>76</v>
      </c>
      <c r="AW505" s="13" t="s">
        <v>35</v>
      </c>
      <c r="AX505" s="13" t="s">
        <v>71</v>
      </c>
      <c r="AY505" s="242" t="s">
        <v>136</v>
      </c>
    </row>
    <row customFormat="1" ht="13.5" r="506" s="11" spans="2:51">
      <c r="B506" s="205"/>
      <c r="C506" s="206"/>
      <c r="D506" s="207" t="s">
        <v>146</v>
      </c>
      <c r="E506" s="208" t="s">
        <v>21</v>
      </c>
      <c r="F506" s="209" t="s">
        <v>211</v>
      </c>
      <c r="G506" s="206"/>
      <c r="H506" s="210">
        <v>-2.87</v>
      </c>
      <c r="I506" s="211"/>
      <c r="J506" s="206"/>
      <c r="K506" s="206"/>
      <c r="L506" s="212"/>
      <c r="M506" s="213"/>
      <c r="N506" s="214"/>
      <c r="O506" s="214"/>
      <c r="P506" s="214"/>
      <c r="Q506" s="214"/>
      <c r="R506" s="214"/>
      <c r="S506" s="214"/>
      <c r="T506" s="215"/>
      <c r="AT506" s="216" t="s">
        <v>146</v>
      </c>
      <c r="AU506" s="216" t="s">
        <v>80</v>
      </c>
      <c r="AV506" s="11" t="s">
        <v>80</v>
      </c>
      <c r="AW506" s="11" t="s">
        <v>35</v>
      </c>
      <c r="AX506" s="11" t="s">
        <v>71</v>
      </c>
      <c r="AY506" s="216" t="s">
        <v>136</v>
      </c>
    </row>
    <row customFormat="1" ht="13.5" r="507" s="11" spans="2:51">
      <c r="B507" s="205"/>
      <c r="C507" s="206"/>
      <c r="D507" s="207" t="s">
        <v>146</v>
      </c>
      <c r="E507" s="208" t="s">
        <v>21</v>
      </c>
      <c r="F507" s="209" t="s">
        <v>720</v>
      </c>
      <c r="G507" s="206"/>
      <c r="H507" s="210">
        <v>-12.914999999999999</v>
      </c>
      <c r="I507" s="211"/>
      <c r="J507" s="206"/>
      <c r="K507" s="206"/>
      <c r="L507" s="212"/>
      <c r="M507" s="213"/>
      <c r="N507" s="214"/>
      <c r="O507" s="214"/>
      <c r="P507" s="214"/>
      <c r="Q507" s="214"/>
      <c r="R507" s="214"/>
      <c r="S507" s="214"/>
      <c r="T507" s="215"/>
      <c r="AT507" s="216" t="s">
        <v>146</v>
      </c>
      <c r="AU507" s="216" t="s">
        <v>80</v>
      </c>
      <c r="AV507" s="11" t="s">
        <v>80</v>
      </c>
      <c r="AW507" s="11" t="s">
        <v>35</v>
      </c>
      <c r="AX507" s="11" t="s">
        <v>71</v>
      </c>
      <c r="AY507" s="216" t="s">
        <v>136</v>
      </c>
    </row>
    <row customFormat="1" ht="13.5" r="508" s="14" spans="2:51">
      <c r="B508" s="243"/>
      <c r="C508" s="244"/>
      <c r="D508" s="207" t="s">
        <v>146</v>
      </c>
      <c r="E508" s="245" t="s">
        <v>21</v>
      </c>
      <c r="F508" s="246" t="s">
        <v>187</v>
      </c>
      <c r="G508" s="244"/>
      <c r="H508" s="247">
        <v>-15.785</v>
      </c>
      <c r="I508" s="248"/>
      <c r="J508" s="244"/>
      <c r="K508" s="244"/>
      <c r="L508" s="249"/>
      <c r="M508" s="250"/>
      <c r="N508" s="251"/>
      <c r="O508" s="251"/>
      <c r="P508" s="251"/>
      <c r="Q508" s="251"/>
      <c r="R508" s="251"/>
      <c r="S508" s="251"/>
      <c r="T508" s="252"/>
      <c r="AT508" s="253" t="s">
        <v>146</v>
      </c>
      <c r="AU508" s="253" t="s">
        <v>80</v>
      </c>
      <c r="AV508" s="14" t="s">
        <v>137</v>
      </c>
      <c r="AW508" s="14" t="s">
        <v>35</v>
      </c>
      <c r="AX508" s="14" t="s">
        <v>71</v>
      </c>
      <c r="AY508" s="253" t="s">
        <v>136</v>
      </c>
    </row>
    <row customFormat="1" ht="13.5" r="509" s="13" spans="2:51">
      <c r="B509" s="232"/>
      <c r="C509" s="233"/>
      <c r="D509" s="207" t="s">
        <v>146</v>
      </c>
      <c r="E509" s="234" t="s">
        <v>21</v>
      </c>
      <c r="F509" s="235" t="s">
        <v>214</v>
      </c>
      <c r="G509" s="233"/>
      <c r="H509" s="236" t="s">
        <v>21</v>
      </c>
      <c r="I509" s="237"/>
      <c r="J509" s="233"/>
      <c r="K509" s="233"/>
      <c r="L509" s="238"/>
      <c r="M509" s="239"/>
      <c r="N509" s="240"/>
      <c r="O509" s="240"/>
      <c r="P509" s="240"/>
      <c r="Q509" s="240"/>
      <c r="R509" s="240"/>
      <c r="S509" s="240"/>
      <c r="T509" s="241"/>
      <c r="AT509" s="242" t="s">
        <v>146</v>
      </c>
      <c r="AU509" s="242" t="s">
        <v>80</v>
      </c>
      <c r="AV509" s="13" t="s">
        <v>76</v>
      </c>
      <c r="AW509" s="13" t="s">
        <v>35</v>
      </c>
      <c r="AX509" s="13" t="s">
        <v>71</v>
      </c>
      <c r="AY509" s="242" t="s">
        <v>136</v>
      </c>
    </row>
    <row customFormat="1" ht="13.5" r="510" s="11" spans="2:51">
      <c r="B510" s="205"/>
      <c r="C510" s="206"/>
      <c r="D510" s="207" t="s">
        <v>146</v>
      </c>
      <c r="E510" s="208" t="s">
        <v>21</v>
      </c>
      <c r="F510" s="209" t="s">
        <v>215</v>
      </c>
      <c r="G510" s="206"/>
      <c r="H510" s="210">
        <v>1.2</v>
      </c>
      <c r="I510" s="211"/>
      <c r="J510" s="206"/>
      <c r="K510" s="206"/>
      <c r="L510" s="212"/>
      <c r="M510" s="213"/>
      <c r="N510" s="214"/>
      <c r="O510" s="214"/>
      <c r="P510" s="214"/>
      <c r="Q510" s="214"/>
      <c r="R510" s="214"/>
      <c r="S510" s="214"/>
      <c r="T510" s="215"/>
      <c r="AT510" s="216" t="s">
        <v>146</v>
      </c>
      <c r="AU510" s="216" t="s">
        <v>80</v>
      </c>
      <c r="AV510" s="11" t="s">
        <v>80</v>
      </c>
      <c r="AW510" s="11" t="s">
        <v>35</v>
      </c>
      <c r="AX510" s="11" t="s">
        <v>71</v>
      </c>
      <c r="AY510" s="216" t="s">
        <v>136</v>
      </c>
    </row>
    <row customFormat="1" ht="13.5" r="511" s="11" spans="2:51">
      <c r="B511" s="205"/>
      <c r="C511" s="206"/>
      <c r="D511" s="207" t="s">
        <v>146</v>
      </c>
      <c r="E511" s="208" t="s">
        <v>21</v>
      </c>
      <c r="F511" s="209" t="s">
        <v>216</v>
      </c>
      <c r="G511" s="206"/>
      <c r="H511" s="210">
        <v>2.9</v>
      </c>
      <c r="I511" s="211"/>
      <c r="J511" s="206"/>
      <c r="K511" s="206"/>
      <c r="L511" s="212"/>
      <c r="M511" s="213"/>
      <c r="N511" s="214"/>
      <c r="O511" s="214"/>
      <c r="P511" s="214"/>
      <c r="Q511" s="214"/>
      <c r="R511" s="214"/>
      <c r="S511" s="214"/>
      <c r="T511" s="215"/>
      <c r="AT511" s="216" t="s">
        <v>146</v>
      </c>
      <c r="AU511" s="216" t="s">
        <v>80</v>
      </c>
      <c r="AV511" s="11" t="s">
        <v>80</v>
      </c>
      <c r="AW511" s="11" t="s">
        <v>35</v>
      </c>
      <c r="AX511" s="11" t="s">
        <v>71</v>
      </c>
      <c r="AY511" s="216" t="s">
        <v>136</v>
      </c>
    </row>
    <row customFormat="1" ht="13.5" r="512" s="11" spans="2:51">
      <c r="B512" s="205"/>
      <c r="C512" s="206"/>
      <c r="D512" s="207" t="s">
        <v>146</v>
      </c>
      <c r="E512" s="208" t="s">
        <v>21</v>
      </c>
      <c r="F512" s="209" t="s">
        <v>217</v>
      </c>
      <c r="G512" s="206"/>
      <c r="H512" s="210">
        <v>0.47499999999999998</v>
      </c>
      <c r="I512" s="211"/>
      <c r="J512" s="206"/>
      <c r="K512" s="206"/>
      <c r="L512" s="212"/>
      <c r="M512" s="213"/>
      <c r="N512" s="214"/>
      <c r="O512" s="214"/>
      <c r="P512" s="214"/>
      <c r="Q512" s="214"/>
      <c r="R512" s="214"/>
      <c r="S512" s="214"/>
      <c r="T512" s="215"/>
      <c r="AT512" s="216" t="s">
        <v>146</v>
      </c>
      <c r="AU512" s="216" t="s">
        <v>80</v>
      </c>
      <c r="AV512" s="11" t="s">
        <v>80</v>
      </c>
      <c r="AW512" s="11" t="s">
        <v>35</v>
      </c>
      <c r="AX512" s="11" t="s">
        <v>71</v>
      </c>
      <c r="AY512" s="216" t="s">
        <v>136</v>
      </c>
    </row>
    <row customFormat="1" ht="13.5" r="513" s="11" spans="2:65">
      <c r="B513" s="205"/>
      <c r="C513" s="206"/>
      <c r="D513" s="207" t="s">
        <v>146</v>
      </c>
      <c r="E513" s="208" t="s">
        <v>21</v>
      </c>
      <c r="F513" s="209" t="s">
        <v>218</v>
      </c>
      <c r="G513" s="206"/>
      <c r="H513" s="210">
        <v>0.6</v>
      </c>
      <c r="I513" s="211"/>
      <c r="J513" s="206"/>
      <c r="K513" s="206"/>
      <c r="L513" s="212"/>
      <c r="M513" s="213"/>
      <c r="N513" s="214"/>
      <c r="O513" s="214"/>
      <c r="P513" s="214"/>
      <c r="Q513" s="214"/>
      <c r="R513" s="214"/>
      <c r="S513" s="214"/>
      <c r="T513" s="215"/>
      <c r="AT513" s="216" t="s">
        <v>146</v>
      </c>
      <c r="AU513" s="216" t="s">
        <v>80</v>
      </c>
      <c r="AV513" s="11" t="s">
        <v>80</v>
      </c>
      <c r="AW513" s="11" t="s">
        <v>35</v>
      </c>
      <c r="AX513" s="11" t="s">
        <v>71</v>
      </c>
      <c r="AY513" s="216" t="s">
        <v>136</v>
      </c>
    </row>
    <row customFormat="1" ht="13.5" r="514" s="11" spans="2:65">
      <c r="B514" s="205"/>
      <c r="C514" s="206"/>
      <c r="D514" s="207" t="s">
        <v>146</v>
      </c>
      <c r="E514" s="208" t="s">
        <v>21</v>
      </c>
      <c r="F514" s="209" t="s">
        <v>219</v>
      </c>
      <c r="G514" s="206"/>
      <c r="H514" s="210">
        <v>2.12</v>
      </c>
      <c r="I514" s="211"/>
      <c r="J514" s="206"/>
      <c r="K514" s="206"/>
      <c r="L514" s="212"/>
      <c r="M514" s="213"/>
      <c r="N514" s="214"/>
      <c r="O514" s="214"/>
      <c r="P514" s="214"/>
      <c r="Q514" s="214"/>
      <c r="R514" s="214"/>
      <c r="S514" s="214"/>
      <c r="T514" s="215"/>
      <c r="AT514" s="216" t="s">
        <v>146</v>
      </c>
      <c r="AU514" s="216" t="s">
        <v>80</v>
      </c>
      <c r="AV514" s="11" t="s">
        <v>80</v>
      </c>
      <c r="AW514" s="11" t="s">
        <v>35</v>
      </c>
      <c r="AX514" s="11" t="s">
        <v>71</v>
      </c>
      <c r="AY514" s="216" t="s">
        <v>136</v>
      </c>
    </row>
    <row customFormat="1" ht="13.5" r="515" s="14" spans="2:65">
      <c r="B515" s="243"/>
      <c r="C515" s="244"/>
      <c r="D515" s="207" t="s">
        <v>146</v>
      </c>
      <c r="E515" s="245" t="s">
        <v>21</v>
      </c>
      <c r="F515" s="246" t="s">
        <v>187</v>
      </c>
      <c r="G515" s="244"/>
      <c r="H515" s="247">
        <v>7.2949999999999999</v>
      </c>
      <c r="I515" s="248"/>
      <c r="J515" s="244"/>
      <c r="K515" s="244"/>
      <c r="L515" s="249"/>
      <c r="M515" s="250"/>
      <c r="N515" s="251"/>
      <c r="O515" s="251"/>
      <c r="P515" s="251"/>
      <c r="Q515" s="251"/>
      <c r="R515" s="251"/>
      <c r="S515" s="251"/>
      <c r="T515" s="252"/>
      <c r="AT515" s="253" t="s">
        <v>146</v>
      </c>
      <c r="AU515" s="253" t="s">
        <v>80</v>
      </c>
      <c r="AV515" s="14" t="s">
        <v>137</v>
      </c>
      <c r="AW515" s="14" t="s">
        <v>35</v>
      </c>
      <c r="AX515" s="14" t="s">
        <v>71</v>
      </c>
      <c r="AY515" s="253" t="s">
        <v>136</v>
      </c>
    </row>
    <row customFormat="1" ht="13.5" r="516" s="13" spans="2:65">
      <c r="B516" s="232"/>
      <c r="C516" s="233"/>
      <c r="D516" s="207" t="s">
        <v>146</v>
      </c>
      <c r="E516" s="234" t="s">
        <v>21</v>
      </c>
      <c r="F516" s="235" t="s">
        <v>324</v>
      </c>
      <c r="G516" s="233"/>
      <c r="H516" s="236" t="s">
        <v>21</v>
      </c>
      <c r="I516" s="237"/>
      <c r="J516" s="233"/>
      <c r="K516" s="233"/>
      <c r="L516" s="238"/>
      <c r="M516" s="239"/>
      <c r="N516" s="240"/>
      <c r="O516" s="240"/>
      <c r="P516" s="240"/>
      <c r="Q516" s="240"/>
      <c r="R516" s="240"/>
      <c r="S516" s="240"/>
      <c r="T516" s="241"/>
      <c r="AT516" s="242" t="s">
        <v>146</v>
      </c>
      <c r="AU516" s="242" t="s">
        <v>80</v>
      </c>
      <c r="AV516" s="13" t="s">
        <v>76</v>
      </c>
      <c r="AW516" s="13" t="s">
        <v>35</v>
      </c>
      <c r="AX516" s="13" t="s">
        <v>71</v>
      </c>
      <c r="AY516" s="242" t="s">
        <v>136</v>
      </c>
    </row>
    <row customFormat="1" ht="13.5" r="517" s="11" spans="2:65">
      <c r="B517" s="205"/>
      <c r="C517" s="206"/>
      <c r="D517" s="207" t="s">
        <v>146</v>
      </c>
      <c r="E517" s="208" t="s">
        <v>21</v>
      </c>
      <c r="F517" s="209" t="s">
        <v>325</v>
      </c>
      <c r="G517" s="206"/>
      <c r="H517" s="210">
        <v>30.74</v>
      </c>
      <c r="I517" s="211"/>
      <c r="J517" s="206"/>
      <c r="K517" s="206"/>
      <c r="L517" s="212"/>
      <c r="M517" s="213"/>
      <c r="N517" s="214"/>
      <c r="O517" s="214"/>
      <c r="P517" s="214"/>
      <c r="Q517" s="214"/>
      <c r="R517" s="214"/>
      <c r="S517" s="214"/>
      <c r="T517" s="215"/>
      <c r="AT517" s="216" t="s">
        <v>146</v>
      </c>
      <c r="AU517" s="216" t="s">
        <v>80</v>
      </c>
      <c r="AV517" s="11" t="s">
        <v>80</v>
      </c>
      <c r="AW517" s="11" t="s">
        <v>35</v>
      </c>
      <c r="AX517" s="11" t="s">
        <v>71</v>
      </c>
      <c r="AY517" s="216" t="s">
        <v>136</v>
      </c>
    </row>
    <row customFormat="1" ht="13.5" r="518" s="11" spans="2:65">
      <c r="B518" s="205"/>
      <c r="C518" s="206"/>
      <c r="D518" s="207" t="s">
        <v>146</v>
      </c>
      <c r="E518" s="208" t="s">
        <v>21</v>
      </c>
      <c r="F518" s="209" t="s">
        <v>183</v>
      </c>
      <c r="G518" s="206"/>
      <c r="H518" s="210">
        <v>-3.69</v>
      </c>
      <c r="I518" s="211"/>
      <c r="J518" s="206"/>
      <c r="K518" s="206"/>
      <c r="L518" s="212"/>
      <c r="M518" s="213"/>
      <c r="N518" s="214"/>
      <c r="O518" s="214"/>
      <c r="P518" s="214"/>
      <c r="Q518" s="214"/>
      <c r="R518" s="214"/>
      <c r="S518" s="214"/>
      <c r="T518" s="215"/>
      <c r="AT518" s="216" t="s">
        <v>146</v>
      </c>
      <c r="AU518" s="216" t="s">
        <v>80</v>
      </c>
      <c r="AV518" s="11" t="s">
        <v>80</v>
      </c>
      <c r="AW518" s="11" t="s">
        <v>35</v>
      </c>
      <c r="AX518" s="11" t="s">
        <v>71</v>
      </c>
      <c r="AY518" s="216" t="s">
        <v>136</v>
      </c>
    </row>
    <row customFormat="1" ht="13.5" r="519" s="11" spans="2:65">
      <c r="B519" s="205"/>
      <c r="C519" s="206"/>
      <c r="D519" s="207" t="s">
        <v>146</v>
      </c>
      <c r="E519" s="208" t="s">
        <v>21</v>
      </c>
      <c r="F519" s="209" t="s">
        <v>326</v>
      </c>
      <c r="G519" s="206"/>
      <c r="H519" s="210">
        <v>31.8</v>
      </c>
      <c r="I519" s="211"/>
      <c r="J519" s="206"/>
      <c r="K519" s="206"/>
      <c r="L519" s="212"/>
      <c r="M519" s="213"/>
      <c r="N519" s="214"/>
      <c r="O519" s="214"/>
      <c r="P519" s="214"/>
      <c r="Q519" s="214"/>
      <c r="R519" s="214"/>
      <c r="S519" s="214"/>
      <c r="T519" s="215"/>
      <c r="AT519" s="216" t="s">
        <v>146</v>
      </c>
      <c r="AU519" s="216" t="s">
        <v>80</v>
      </c>
      <c r="AV519" s="11" t="s">
        <v>80</v>
      </c>
      <c r="AW519" s="11" t="s">
        <v>35</v>
      </c>
      <c r="AX519" s="11" t="s">
        <v>71</v>
      </c>
      <c r="AY519" s="216" t="s">
        <v>136</v>
      </c>
    </row>
    <row customFormat="1" ht="13.5" r="520" s="11" spans="2:65">
      <c r="B520" s="205"/>
      <c r="C520" s="206"/>
      <c r="D520" s="207" t="s">
        <v>146</v>
      </c>
      <c r="E520" s="208" t="s">
        <v>21</v>
      </c>
      <c r="F520" s="209" t="s">
        <v>327</v>
      </c>
      <c r="G520" s="206"/>
      <c r="H520" s="210">
        <v>-5.74</v>
      </c>
      <c r="I520" s="211"/>
      <c r="J520" s="206"/>
      <c r="K520" s="206"/>
      <c r="L520" s="212"/>
      <c r="M520" s="213"/>
      <c r="N520" s="214"/>
      <c r="O520" s="214"/>
      <c r="P520" s="214"/>
      <c r="Q520" s="214"/>
      <c r="R520" s="214"/>
      <c r="S520" s="214"/>
      <c r="T520" s="215"/>
      <c r="AT520" s="216" t="s">
        <v>146</v>
      </c>
      <c r="AU520" s="216" t="s">
        <v>80</v>
      </c>
      <c r="AV520" s="11" t="s">
        <v>80</v>
      </c>
      <c r="AW520" s="11" t="s">
        <v>35</v>
      </c>
      <c r="AX520" s="11" t="s">
        <v>71</v>
      </c>
      <c r="AY520" s="216" t="s">
        <v>136</v>
      </c>
    </row>
    <row customFormat="1" ht="13.5" r="521" s="11" spans="2:65">
      <c r="B521" s="205"/>
      <c r="C521" s="206"/>
      <c r="D521" s="207" t="s">
        <v>146</v>
      </c>
      <c r="E521" s="208" t="s">
        <v>21</v>
      </c>
      <c r="F521" s="209" t="s">
        <v>328</v>
      </c>
      <c r="G521" s="206"/>
      <c r="H521" s="210">
        <v>4.1399999999999997</v>
      </c>
      <c r="I521" s="211"/>
      <c r="J521" s="206"/>
      <c r="K521" s="206"/>
      <c r="L521" s="212"/>
      <c r="M521" s="213"/>
      <c r="N521" s="214"/>
      <c r="O521" s="214"/>
      <c r="P521" s="214"/>
      <c r="Q521" s="214"/>
      <c r="R521" s="214"/>
      <c r="S521" s="214"/>
      <c r="T521" s="215"/>
      <c r="AT521" s="216" t="s">
        <v>146</v>
      </c>
      <c r="AU521" s="216" t="s">
        <v>80</v>
      </c>
      <c r="AV521" s="11" t="s">
        <v>80</v>
      </c>
      <c r="AW521" s="11" t="s">
        <v>35</v>
      </c>
      <c r="AX521" s="11" t="s">
        <v>71</v>
      </c>
      <c r="AY521" s="216" t="s">
        <v>136</v>
      </c>
    </row>
    <row customFormat="1" ht="13.5" r="522" s="14" spans="2:65">
      <c r="B522" s="243"/>
      <c r="C522" s="244"/>
      <c r="D522" s="207" t="s">
        <v>146</v>
      </c>
      <c r="E522" s="245" t="s">
        <v>21</v>
      </c>
      <c r="F522" s="246" t="s">
        <v>187</v>
      </c>
      <c r="G522" s="244"/>
      <c r="H522" s="247">
        <v>57.25</v>
      </c>
      <c r="I522" s="248"/>
      <c r="J522" s="244"/>
      <c r="K522" s="244"/>
      <c r="L522" s="249"/>
      <c r="M522" s="250"/>
      <c r="N522" s="251"/>
      <c r="O522" s="251"/>
      <c r="P522" s="251"/>
      <c r="Q522" s="251"/>
      <c r="R522" s="251"/>
      <c r="S522" s="251"/>
      <c r="T522" s="252"/>
      <c r="AT522" s="253" t="s">
        <v>146</v>
      </c>
      <c r="AU522" s="253" t="s">
        <v>80</v>
      </c>
      <c r="AV522" s="14" t="s">
        <v>137</v>
      </c>
      <c r="AW522" s="14" t="s">
        <v>35</v>
      </c>
      <c r="AX522" s="14" t="s">
        <v>71</v>
      </c>
      <c r="AY522" s="253" t="s">
        <v>136</v>
      </c>
    </row>
    <row customFormat="1" ht="13.5" r="523" s="13" spans="2:65">
      <c r="B523" s="232"/>
      <c r="C523" s="233"/>
      <c r="D523" s="207" t="s">
        <v>146</v>
      </c>
      <c r="E523" s="234" t="s">
        <v>21</v>
      </c>
      <c r="F523" s="235" t="s">
        <v>721</v>
      </c>
      <c r="G523" s="233"/>
      <c r="H523" s="236" t="s">
        <v>21</v>
      </c>
      <c r="I523" s="237"/>
      <c r="J523" s="233"/>
      <c r="K523" s="233"/>
      <c r="L523" s="238"/>
      <c r="M523" s="239"/>
      <c r="N523" s="240"/>
      <c r="O523" s="240"/>
      <c r="P523" s="240"/>
      <c r="Q523" s="240"/>
      <c r="R523" s="240"/>
      <c r="S523" s="240"/>
      <c r="T523" s="241"/>
      <c r="AT523" s="242" t="s">
        <v>146</v>
      </c>
      <c r="AU523" s="242" t="s">
        <v>80</v>
      </c>
      <c r="AV523" s="13" t="s">
        <v>76</v>
      </c>
      <c r="AW523" s="13" t="s">
        <v>35</v>
      </c>
      <c r="AX523" s="13" t="s">
        <v>71</v>
      </c>
      <c r="AY523" s="242" t="s">
        <v>136</v>
      </c>
    </row>
    <row customFormat="1" ht="13.5" r="524" s="11" spans="2:65">
      <c r="B524" s="205"/>
      <c r="C524" s="206"/>
      <c r="D524" s="207" t="s">
        <v>146</v>
      </c>
      <c r="E524" s="208" t="s">
        <v>21</v>
      </c>
      <c r="F524" s="209" t="s">
        <v>245</v>
      </c>
      <c r="G524" s="206"/>
      <c r="H524" s="210">
        <v>120.58</v>
      </c>
      <c r="I524" s="211"/>
      <c r="J524" s="206"/>
      <c r="K524" s="206"/>
      <c r="L524" s="212"/>
      <c r="M524" s="213"/>
      <c r="N524" s="214"/>
      <c r="O524" s="214"/>
      <c r="P524" s="214"/>
      <c r="Q524" s="214"/>
      <c r="R524" s="214"/>
      <c r="S524" s="214"/>
      <c r="T524" s="215"/>
      <c r="AT524" s="216" t="s">
        <v>146</v>
      </c>
      <c r="AU524" s="216" t="s">
        <v>80</v>
      </c>
      <c r="AV524" s="11" t="s">
        <v>80</v>
      </c>
      <c r="AW524" s="11" t="s">
        <v>35</v>
      </c>
      <c r="AX524" s="11" t="s">
        <v>71</v>
      </c>
      <c r="AY524" s="216" t="s">
        <v>136</v>
      </c>
    </row>
    <row customFormat="1" ht="13.5" r="525" s="12" spans="2:65">
      <c r="B525" s="217"/>
      <c r="C525" s="218"/>
      <c r="D525" s="219" t="s">
        <v>146</v>
      </c>
      <c r="E525" s="220" t="s">
        <v>21</v>
      </c>
      <c r="F525" s="221" t="s">
        <v>148</v>
      </c>
      <c r="G525" s="218"/>
      <c r="H525" s="222">
        <v>469.18099999999998</v>
      </c>
      <c r="I525" s="223"/>
      <c r="J525" s="218"/>
      <c r="K525" s="218"/>
      <c r="L525" s="224"/>
      <c r="M525" s="225"/>
      <c r="N525" s="226"/>
      <c r="O525" s="226"/>
      <c r="P525" s="226"/>
      <c r="Q525" s="226"/>
      <c r="R525" s="226"/>
      <c r="S525" s="226"/>
      <c r="T525" s="227"/>
      <c r="AT525" s="228" t="s">
        <v>146</v>
      </c>
      <c r="AU525" s="228" t="s">
        <v>80</v>
      </c>
      <c r="AV525" s="12" t="s">
        <v>144</v>
      </c>
      <c r="AW525" s="12" t="s">
        <v>35</v>
      </c>
      <c r="AX525" s="12" t="s">
        <v>76</v>
      </c>
      <c r="AY525" s="228" t="s">
        <v>136</v>
      </c>
    </row>
    <row customFormat="1" customHeight="1" ht="22.5" r="526" s="1" spans="2:65">
      <c r="B526" s="41"/>
      <c r="C526" s="193" t="s">
        <v>722</v>
      </c>
      <c r="D526" s="193" t="s">
        <v>139</v>
      </c>
      <c r="E526" s="194" t="s">
        <v>723</v>
      </c>
      <c r="F526" s="195" t="s">
        <v>724</v>
      </c>
      <c r="G526" s="196" t="s">
        <v>151</v>
      </c>
      <c r="H526" s="197">
        <v>119.5</v>
      </c>
      <c r="I526" s="198"/>
      <c r="J526" s="199">
        <f>ROUND(I526*H526,1)</f>
        <v>0</v>
      </c>
      <c r="K526" s="195" t="s">
        <v>143</v>
      </c>
      <c r="L526" s="61"/>
      <c r="M526" s="200" t="s">
        <v>21</v>
      </c>
      <c r="N526" s="201" t="s">
        <v>42</v>
      </c>
      <c r="O526" s="42"/>
      <c r="P526" s="202">
        <f>O526*H526</f>
        <v>0</v>
      </c>
      <c r="Q526" s="202">
        <v>0</v>
      </c>
      <c r="R526" s="202">
        <f>Q526*H526</f>
        <v>0</v>
      </c>
      <c r="S526" s="202">
        <v>0</v>
      </c>
      <c r="T526" s="203">
        <f>S526*H526</f>
        <v>0</v>
      </c>
      <c r="AR526" s="24" t="s">
        <v>250</v>
      </c>
      <c r="AT526" s="24" t="s">
        <v>139</v>
      </c>
      <c r="AU526" s="24" t="s">
        <v>80</v>
      </c>
      <c r="AY526" s="24" t="s">
        <v>136</v>
      </c>
      <c r="BE526" s="204">
        <f>IF(N526="základní",J526,0)</f>
        <v>0</v>
      </c>
      <c r="BF526" s="204">
        <f>IF(N526="snížená",J526,0)</f>
        <v>0</v>
      </c>
      <c r="BG526" s="204">
        <f>IF(N526="zákl. přenesená",J526,0)</f>
        <v>0</v>
      </c>
      <c r="BH526" s="204">
        <f>IF(N526="sníž. přenesená",J526,0)</f>
        <v>0</v>
      </c>
      <c r="BI526" s="204">
        <f>IF(N526="nulová",J526,0)</f>
        <v>0</v>
      </c>
      <c r="BJ526" s="24" t="s">
        <v>76</v>
      </c>
      <c r="BK526" s="204">
        <f>ROUND(I526*H526,1)</f>
        <v>0</v>
      </c>
      <c r="BL526" s="24" t="s">
        <v>250</v>
      </c>
      <c r="BM526" s="24" t="s">
        <v>725</v>
      </c>
    </row>
    <row customFormat="1" ht="13.5" r="527" s="11" spans="2:65">
      <c r="B527" s="205"/>
      <c r="C527" s="206"/>
      <c r="D527" s="207" t="s">
        <v>146</v>
      </c>
      <c r="E527" s="208" t="s">
        <v>21</v>
      </c>
      <c r="F527" s="209" t="s">
        <v>234</v>
      </c>
      <c r="G527" s="206"/>
      <c r="H527" s="210">
        <v>119.5</v>
      </c>
      <c r="I527" s="211"/>
      <c r="J527" s="206"/>
      <c r="K527" s="206"/>
      <c r="L527" s="212"/>
      <c r="M527" s="213"/>
      <c r="N527" s="214"/>
      <c r="O527" s="214"/>
      <c r="P527" s="214"/>
      <c r="Q527" s="214"/>
      <c r="R527" s="214"/>
      <c r="S527" s="214"/>
      <c r="T527" s="215"/>
      <c r="AT527" s="216" t="s">
        <v>146</v>
      </c>
      <c r="AU527" s="216" t="s">
        <v>80</v>
      </c>
      <c r="AV527" s="11" t="s">
        <v>80</v>
      </c>
      <c r="AW527" s="11" t="s">
        <v>35</v>
      </c>
      <c r="AX527" s="11" t="s">
        <v>71</v>
      </c>
      <c r="AY527" s="216" t="s">
        <v>136</v>
      </c>
    </row>
    <row customFormat="1" ht="13.5" r="528" s="12" spans="2:65">
      <c r="B528" s="217"/>
      <c r="C528" s="218"/>
      <c r="D528" s="219" t="s">
        <v>146</v>
      </c>
      <c r="E528" s="220" t="s">
        <v>21</v>
      </c>
      <c r="F528" s="221" t="s">
        <v>148</v>
      </c>
      <c r="G528" s="218"/>
      <c r="H528" s="222">
        <v>119.5</v>
      </c>
      <c r="I528" s="223"/>
      <c r="J528" s="218"/>
      <c r="K528" s="218"/>
      <c r="L528" s="224"/>
      <c r="M528" s="225"/>
      <c r="N528" s="226"/>
      <c r="O528" s="226"/>
      <c r="P528" s="226"/>
      <c r="Q528" s="226"/>
      <c r="R528" s="226"/>
      <c r="S528" s="226"/>
      <c r="T528" s="227"/>
      <c r="AT528" s="228" t="s">
        <v>146</v>
      </c>
      <c r="AU528" s="228" t="s">
        <v>80</v>
      </c>
      <c r="AV528" s="12" t="s">
        <v>144</v>
      </c>
      <c r="AW528" s="12" t="s">
        <v>35</v>
      </c>
      <c r="AX528" s="12" t="s">
        <v>76</v>
      </c>
      <c r="AY528" s="228" t="s">
        <v>136</v>
      </c>
    </row>
    <row customFormat="1" customHeight="1" ht="22.5" r="529" s="1" spans="2:65">
      <c r="B529" s="41"/>
      <c r="C529" s="256" t="s">
        <v>726</v>
      </c>
      <c r="D529" s="256" t="s">
        <v>265</v>
      </c>
      <c r="E529" s="257" t="s">
        <v>727</v>
      </c>
      <c r="F529" s="258" t="s">
        <v>728</v>
      </c>
      <c r="G529" s="259" t="s">
        <v>151</v>
      </c>
      <c r="H529" s="260">
        <v>125.47499999999999</v>
      </c>
      <c r="I529" s="261"/>
      <c r="J529" s="262">
        <f>ROUND(I529*H529,1)</f>
        <v>0</v>
      </c>
      <c r="K529" s="258" t="s">
        <v>143</v>
      </c>
      <c r="L529" s="263"/>
      <c r="M529" s="264" t="s">
        <v>21</v>
      </c>
      <c r="N529" s="265" t="s">
        <v>42</v>
      </c>
      <c r="O529" s="42"/>
      <c r="P529" s="202">
        <f>O529*H529</f>
        <v>0</v>
      </c>
      <c r="Q529" s="202">
        <v>0</v>
      </c>
      <c r="R529" s="202">
        <f>Q529*H529</f>
        <v>0</v>
      </c>
      <c r="S529" s="202">
        <v>0</v>
      </c>
      <c r="T529" s="203">
        <f>S529*H529</f>
        <v>0</v>
      </c>
      <c r="AR529" s="24" t="s">
        <v>341</v>
      </c>
      <c r="AT529" s="24" t="s">
        <v>265</v>
      </c>
      <c r="AU529" s="24" t="s">
        <v>80</v>
      </c>
      <c r="AY529" s="24" t="s">
        <v>136</v>
      </c>
      <c r="BE529" s="204">
        <f>IF(N529="základní",J529,0)</f>
        <v>0</v>
      </c>
      <c r="BF529" s="204">
        <f>IF(N529="snížená",J529,0)</f>
        <v>0</v>
      </c>
      <c r="BG529" s="204">
        <f>IF(N529="zákl. přenesená",J529,0)</f>
        <v>0</v>
      </c>
      <c r="BH529" s="204">
        <f>IF(N529="sníž. přenesená",J529,0)</f>
        <v>0</v>
      </c>
      <c r="BI529" s="204">
        <f>IF(N529="nulová",J529,0)</f>
        <v>0</v>
      </c>
      <c r="BJ529" s="24" t="s">
        <v>76</v>
      </c>
      <c r="BK529" s="204">
        <f>ROUND(I529*H529,1)</f>
        <v>0</v>
      </c>
      <c r="BL529" s="24" t="s">
        <v>250</v>
      </c>
      <c r="BM529" s="24" t="s">
        <v>729</v>
      </c>
    </row>
    <row customFormat="1" ht="13.5" r="530" s="11" spans="2:65">
      <c r="B530" s="205"/>
      <c r="C530" s="206"/>
      <c r="D530" s="219" t="s">
        <v>146</v>
      </c>
      <c r="E530" s="206"/>
      <c r="F530" s="254" t="s">
        <v>730</v>
      </c>
      <c r="G530" s="206"/>
      <c r="H530" s="255">
        <v>125.47499999999999</v>
      </c>
      <c r="I530" s="211"/>
      <c r="J530" s="206"/>
      <c r="K530" s="206"/>
      <c r="L530" s="212"/>
      <c r="M530" s="213"/>
      <c r="N530" s="214"/>
      <c r="O530" s="214"/>
      <c r="P530" s="214"/>
      <c r="Q530" s="214"/>
      <c r="R530" s="214"/>
      <c r="S530" s="214"/>
      <c r="T530" s="215"/>
      <c r="AT530" s="216" t="s">
        <v>146</v>
      </c>
      <c r="AU530" s="216" t="s">
        <v>80</v>
      </c>
      <c r="AV530" s="11" t="s">
        <v>80</v>
      </c>
      <c r="AW530" s="11" t="s">
        <v>6</v>
      </c>
      <c r="AX530" s="11" t="s">
        <v>76</v>
      </c>
      <c r="AY530" s="216" t="s">
        <v>136</v>
      </c>
    </row>
    <row customFormat="1" customHeight="1" ht="22.5" r="531" s="1" spans="2:65">
      <c r="B531" s="41"/>
      <c r="C531" s="193" t="s">
        <v>731</v>
      </c>
      <c r="D531" s="193" t="s">
        <v>139</v>
      </c>
      <c r="E531" s="194" t="s">
        <v>732</v>
      </c>
      <c r="F531" s="195" t="s">
        <v>733</v>
      </c>
      <c r="G531" s="196" t="s">
        <v>151</v>
      </c>
      <c r="H531" s="197">
        <v>15.2</v>
      </c>
      <c r="I531" s="198"/>
      <c r="J531" s="199">
        <f>ROUND(I531*H531,1)</f>
        <v>0</v>
      </c>
      <c r="K531" s="195" t="s">
        <v>143</v>
      </c>
      <c r="L531" s="61"/>
      <c r="M531" s="200" t="s">
        <v>21</v>
      </c>
      <c r="N531" s="201" t="s">
        <v>42</v>
      </c>
      <c r="O531" s="42"/>
      <c r="P531" s="202">
        <f>O531*H531</f>
        <v>0</v>
      </c>
      <c r="Q531" s="202">
        <v>0</v>
      </c>
      <c r="R531" s="202">
        <f>Q531*H531</f>
        <v>0</v>
      </c>
      <c r="S531" s="202">
        <v>0</v>
      </c>
      <c r="T531" s="203">
        <f>S531*H531</f>
        <v>0</v>
      </c>
      <c r="AR531" s="24" t="s">
        <v>250</v>
      </c>
      <c r="AT531" s="24" t="s">
        <v>139</v>
      </c>
      <c r="AU531" s="24" t="s">
        <v>80</v>
      </c>
      <c r="AY531" s="24" t="s">
        <v>136</v>
      </c>
      <c r="BE531" s="204">
        <f>IF(N531="základní",J531,0)</f>
        <v>0</v>
      </c>
      <c r="BF531" s="204">
        <f>IF(N531="snížená",J531,0)</f>
        <v>0</v>
      </c>
      <c r="BG531" s="204">
        <f>IF(N531="zákl. přenesená",J531,0)</f>
        <v>0</v>
      </c>
      <c r="BH531" s="204">
        <f>IF(N531="sníž. přenesená",J531,0)</f>
        <v>0</v>
      </c>
      <c r="BI531" s="204">
        <f>IF(N531="nulová",J531,0)</f>
        <v>0</v>
      </c>
      <c r="BJ531" s="24" t="s">
        <v>76</v>
      </c>
      <c r="BK531" s="204">
        <f>ROUND(I531*H531,1)</f>
        <v>0</v>
      </c>
      <c r="BL531" s="24" t="s">
        <v>250</v>
      </c>
      <c r="BM531" s="24" t="s">
        <v>734</v>
      </c>
    </row>
    <row customFormat="1" ht="13.5" r="532" s="13" spans="2:65">
      <c r="B532" s="232"/>
      <c r="C532" s="233"/>
      <c r="D532" s="207" t="s">
        <v>146</v>
      </c>
      <c r="E532" s="234" t="s">
        <v>21</v>
      </c>
      <c r="F532" s="235" t="s">
        <v>224</v>
      </c>
      <c r="G532" s="233"/>
      <c r="H532" s="236" t="s">
        <v>21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AT532" s="242" t="s">
        <v>146</v>
      </c>
      <c r="AU532" s="242" t="s">
        <v>80</v>
      </c>
      <c r="AV532" s="13" t="s">
        <v>76</v>
      </c>
      <c r="AW532" s="13" t="s">
        <v>35</v>
      </c>
      <c r="AX532" s="13" t="s">
        <v>71</v>
      </c>
      <c r="AY532" s="242" t="s">
        <v>136</v>
      </c>
    </row>
    <row customFormat="1" ht="13.5" r="533" s="11" spans="2:65">
      <c r="B533" s="205"/>
      <c r="C533" s="206"/>
      <c r="D533" s="207" t="s">
        <v>146</v>
      </c>
      <c r="E533" s="208" t="s">
        <v>21</v>
      </c>
      <c r="F533" s="209" t="s">
        <v>225</v>
      </c>
      <c r="G533" s="206"/>
      <c r="H533" s="210">
        <v>2.38</v>
      </c>
      <c r="I533" s="211"/>
      <c r="J533" s="206"/>
      <c r="K533" s="206"/>
      <c r="L533" s="212"/>
      <c r="M533" s="213"/>
      <c r="N533" s="214"/>
      <c r="O533" s="214"/>
      <c r="P533" s="214"/>
      <c r="Q533" s="214"/>
      <c r="R533" s="214"/>
      <c r="S533" s="214"/>
      <c r="T533" s="215"/>
      <c r="AT533" s="216" t="s">
        <v>146</v>
      </c>
      <c r="AU533" s="216" t="s">
        <v>80</v>
      </c>
      <c r="AV533" s="11" t="s">
        <v>80</v>
      </c>
      <c r="AW533" s="11" t="s">
        <v>35</v>
      </c>
      <c r="AX533" s="11" t="s">
        <v>71</v>
      </c>
      <c r="AY533" s="216" t="s">
        <v>136</v>
      </c>
    </row>
    <row customFormat="1" ht="13.5" r="534" s="11" spans="2:65">
      <c r="B534" s="205"/>
      <c r="C534" s="206"/>
      <c r="D534" s="207" t="s">
        <v>146</v>
      </c>
      <c r="E534" s="208" t="s">
        <v>21</v>
      </c>
      <c r="F534" s="209" t="s">
        <v>226</v>
      </c>
      <c r="G534" s="206"/>
      <c r="H534" s="210">
        <v>6.16</v>
      </c>
      <c r="I534" s="211"/>
      <c r="J534" s="206"/>
      <c r="K534" s="206"/>
      <c r="L534" s="212"/>
      <c r="M534" s="213"/>
      <c r="N534" s="214"/>
      <c r="O534" s="214"/>
      <c r="P534" s="214"/>
      <c r="Q534" s="214"/>
      <c r="R534" s="214"/>
      <c r="S534" s="214"/>
      <c r="T534" s="215"/>
      <c r="AT534" s="216" t="s">
        <v>146</v>
      </c>
      <c r="AU534" s="216" t="s">
        <v>80</v>
      </c>
      <c r="AV534" s="11" t="s">
        <v>80</v>
      </c>
      <c r="AW534" s="11" t="s">
        <v>35</v>
      </c>
      <c r="AX534" s="11" t="s">
        <v>71</v>
      </c>
      <c r="AY534" s="216" t="s">
        <v>136</v>
      </c>
    </row>
    <row customFormat="1" ht="13.5" r="535" s="11" spans="2:65">
      <c r="B535" s="205"/>
      <c r="C535" s="206"/>
      <c r="D535" s="207" t="s">
        <v>146</v>
      </c>
      <c r="E535" s="208" t="s">
        <v>21</v>
      </c>
      <c r="F535" s="209" t="s">
        <v>227</v>
      </c>
      <c r="G535" s="206"/>
      <c r="H535" s="210">
        <v>2.82</v>
      </c>
      <c r="I535" s="211"/>
      <c r="J535" s="206"/>
      <c r="K535" s="206"/>
      <c r="L535" s="212"/>
      <c r="M535" s="213"/>
      <c r="N535" s="214"/>
      <c r="O535" s="214"/>
      <c r="P535" s="214"/>
      <c r="Q535" s="214"/>
      <c r="R535" s="214"/>
      <c r="S535" s="214"/>
      <c r="T535" s="215"/>
      <c r="AT535" s="216" t="s">
        <v>146</v>
      </c>
      <c r="AU535" s="216" t="s">
        <v>80</v>
      </c>
      <c r="AV535" s="11" t="s">
        <v>80</v>
      </c>
      <c r="AW535" s="11" t="s">
        <v>35</v>
      </c>
      <c r="AX535" s="11" t="s">
        <v>71</v>
      </c>
      <c r="AY535" s="216" t="s">
        <v>136</v>
      </c>
    </row>
    <row customFormat="1" ht="13.5" r="536" s="11" spans="2:65">
      <c r="B536" s="205"/>
      <c r="C536" s="206"/>
      <c r="D536" s="207" t="s">
        <v>146</v>
      </c>
      <c r="E536" s="208" t="s">
        <v>21</v>
      </c>
      <c r="F536" s="209" t="s">
        <v>228</v>
      </c>
      <c r="G536" s="206"/>
      <c r="H536" s="210">
        <v>0.54</v>
      </c>
      <c r="I536" s="211"/>
      <c r="J536" s="206"/>
      <c r="K536" s="206"/>
      <c r="L536" s="212"/>
      <c r="M536" s="213"/>
      <c r="N536" s="214"/>
      <c r="O536" s="214"/>
      <c r="P536" s="214"/>
      <c r="Q536" s="214"/>
      <c r="R536" s="214"/>
      <c r="S536" s="214"/>
      <c r="T536" s="215"/>
      <c r="AT536" s="216" t="s">
        <v>146</v>
      </c>
      <c r="AU536" s="216" t="s">
        <v>80</v>
      </c>
      <c r="AV536" s="11" t="s">
        <v>80</v>
      </c>
      <c r="AW536" s="11" t="s">
        <v>35</v>
      </c>
      <c r="AX536" s="11" t="s">
        <v>71</v>
      </c>
      <c r="AY536" s="216" t="s">
        <v>136</v>
      </c>
    </row>
    <row customFormat="1" ht="13.5" r="537" s="11" spans="2:65">
      <c r="B537" s="205"/>
      <c r="C537" s="206"/>
      <c r="D537" s="207" t="s">
        <v>146</v>
      </c>
      <c r="E537" s="208" t="s">
        <v>21</v>
      </c>
      <c r="F537" s="209" t="s">
        <v>229</v>
      </c>
      <c r="G537" s="206"/>
      <c r="H537" s="210">
        <v>3.3</v>
      </c>
      <c r="I537" s="211"/>
      <c r="J537" s="206"/>
      <c r="K537" s="206"/>
      <c r="L537" s="212"/>
      <c r="M537" s="213"/>
      <c r="N537" s="214"/>
      <c r="O537" s="214"/>
      <c r="P537" s="214"/>
      <c r="Q537" s="214"/>
      <c r="R537" s="214"/>
      <c r="S537" s="214"/>
      <c r="T537" s="215"/>
      <c r="AT537" s="216" t="s">
        <v>146</v>
      </c>
      <c r="AU537" s="216" t="s">
        <v>80</v>
      </c>
      <c r="AV537" s="11" t="s">
        <v>80</v>
      </c>
      <c r="AW537" s="11" t="s">
        <v>35</v>
      </c>
      <c r="AX537" s="11" t="s">
        <v>71</v>
      </c>
      <c r="AY537" s="216" t="s">
        <v>136</v>
      </c>
    </row>
    <row customFormat="1" ht="13.5" r="538" s="12" spans="2:65">
      <c r="B538" s="217"/>
      <c r="C538" s="218"/>
      <c r="D538" s="219" t="s">
        <v>146</v>
      </c>
      <c r="E538" s="220" t="s">
        <v>21</v>
      </c>
      <c r="F538" s="221" t="s">
        <v>148</v>
      </c>
      <c r="G538" s="218"/>
      <c r="H538" s="222">
        <v>15.2</v>
      </c>
      <c r="I538" s="223"/>
      <c r="J538" s="218"/>
      <c r="K538" s="218"/>
      <c r="L538" s="224"/>
      <c r="M538" s="225"/>
      <c r="N538" s="226"/>
      <c r="O538" s="226"/>
      <c r="P538" s="226"/>
      <c r="Q538" s="226"/>
      <c r="R538" s="226"/>
      <c r="S538" s="226"/>
      <c r="T538" s="227"/>
      <c r="AT538" s="228" t="s">
        <v>146</v>
      </c>
      <c r="AU538" s="228" t="s">
        <v>80</v>
      </c>
      <c r="AV538" s="12" t="s">
        <v>144</v>
      </c>
      <c r="AW538" s="12" t="s">
        <v>35</v>
      </c>
      <c r="AX538" s="12" t="s">
        <v>76</v>
      </c>
      <c r="AY538" s="228" t="s">
        <v>136</v>
      </c>
    </row>
    <row customFormat="1" customHeight="1" ht="22.5" r="539" s="1" spans="2:65">
      <c r="B539" s="41"/>
      <c r="C539" s="256" t="s">
        <v>735</v>
      </c>
      <c r="D539" s="256" t="s">
        <v>265</v>
      </c>
      <c r="E539" s="257" t="s">
        <v>727</v>
      </c>
      <c r="F539" s="258" t="s">
        <v>728</v>
      </c>
      <c r="G539" s="259" t="s">
        <v>151</v>
      </c>
      <c r="H539" s="260">
        <v>15.96</v>
      </c>
      <c r="I539" s="261"/>
      <c r="J539" s="262">
        <f>ROUND(I539*H539,1)</f>
        <v>0</v>
      </c>
      <c r="K539" s="258" t="s">
        <v>143</v>
      </c>
      <c r="L539" s="263"/>
      <c r="M539" s="264" t="s">
        <v>21</v>
      </c>
      <c r="N539" s="265" t="s">
        <v>42</v>
      </c>
      <c r="O539" s="42"/>
      <c r="P539" s="202">
        <f>O539*H539</f>
        <v>0</v>
      </c>
      <c r="Q539" s="202">
        <v>0</v>
      </c>
      <c r="R539" s="202">
        <f>Q539*H539</f>
        <v>0</v>
      </c>
      <c r="S539" s="202">
        <v>0</v>
      </c>
      <c r="T539" s="203">
        <f>S539*H539</f>
        <v>0</v>
      </c>
      <c r="AR539" s="24" t="s">
        <v>341</v>
      </c>
      <c r="AT539" s="24" t="s">
        <v>265</v>
      </c>
      <c r="AU539" s="24" t="s">
        <v>80</v>
      </c>
      <c r="AY539" s="24" t="s">
        <v>136</v>
      </c>
      <c r="BE539" s="204">
        <f>IF(N539="základní",J539,0)</f>
        <v>0</v>
      </c>
      <c r="BF539" s="204">
        <f>IF(N539="snížená",J539,0)</f>
        <v>0</v>
      </c>
      <c r="BG539" s="204">
        <f>IF(N539="zákl. přenesená",J539,0)</f>
        <v>0</v>
      </c>
      <c r="BH539" s="204">
        <f>IF(N539="sníž. přenesená",J539,0)</f>
        <v>0</v>
      </c>
      <c r="BI539" s="204">
        <f>IF(N539="nulová",J539,0)</f>
        <v>0</v>
      </c>
      <c r="BJ539" s="24" t="s">
        <v>76</v>
      </c>
      <c r="BK539" s="204">
        <f>ROUND(I539*H539,1)</f>
        <v>0</v>
      </c>
      <c r="BL539" s="24" t="s">
        <v>250</v>
      </c>
      <c r="BM539" s="24" t="s">
        <v>736</v>
      </c>
    </row>
    <row customFormat="1" ht="13.5" r="540" s="11" spans="2:65">
      <c r="B540" s="205"/>
      <c r="C540" s="206"/>
      <c r="D540" s="219" t="s">
        <v>146</v>
      </c>
      <c r="E540" s="206"/>
      <c r="F540" s="254" t="s">
        <v>737</v>
      </c>
      <c r="G540" s="206"/>
      <c r="H540" s="255">
        <v>15.96</v>
      </c>
      <c r="I540" s="211"/>
      <c r="J540" s="206"/>
      <c r="K540" s="206"/>
      <c r="L540" s="212"/>
      <c r="M540" s="213"/>
      <c r="N540" s="214"/>
      <c r="O540" s="214"/>
      <c r="P540" s="214"/>
      <c r="Q540" s="214"/>
      <c r="R540" s="214"/>
      <c r="S540" s="214"/>
      <c r="T540" s="215"/>
      <c r="AT540" s="216" t="s">
        <v>146</v>
      </c>
      <c r="AU540" s="216" t="s">
        <v>80</v>
      </c>
      <c r="AV540" s="11" t="s">
        <v>80</v>
      </c>
      <c r="AW540" s="11" t="s">
        <v>6</v>
      </c>
      <c r="AX540" s="11" t="s">
        <v>76</v>
      </c>
      <c r="AY540" s="216" t="s">
        <v>136</v>
      </c>
    </row>
    <row customFormat="1" customHeight="1" ht="22.5" r="541" s="1" spans="2:65">
      <c r="B541" s="41"/>
      <c r="C541" s="193" t="s">
        <v>738</v>
      </c>
      <c r="D541" s="193" t="s">
        <v>139</v>
      </c>
      <c r="E541" s="194" t="s">
        <v>739</v>
      </c>
      <c r="F541" s="195" t="s">
        <v>740</v>
      </c>
      <c r="G541" s="196" t="s">
        <v>151</v>
      </c>
      <c r="H541" s="197">
        <v>367.029</v>
      </c>
      <c r="I541" s="198"/>
      <c r="J541" s="199">
        <f>ROUND(I541*H541,1)</f>
        <v>0</v>
      </c>
      <c r="K541" s="195" t="s">
        <v>143</v>
      </c>
      <c r="L541" s="61"/>
      <c r="M541" s="200" t="s">
        <v>21</v>
      </c>
      <c r="N541" s="201" t="s">
        <v>42</v>
      </c>
      <c r="O541" s="42"/>
      <c r="P541" s="202">
        <f>O541*H541</f>
        <v>0</v>
      </c>
      <c r="Q541" s="202">
        <v>2.0000000000000001E-4</v>
      </c>
      <c r="R541" s="202">
        <f>Q541*H541</f>
        <v>7.3405800000000007E-2</v>
      </c>
      <c r="S541" s="202">
        <v>0</v>
      </c>
      <c r="T541" s="203">
        <f>S541*H541</f>
        <v>0</v>
      </c>
      <c r="AR541" s="24" t="s">
        <v>250</v>
      </c>
      <c r="AT541" s="24" t="s">
        <v>139</v>
      </c>
      <c r="AU541" s="24" t="s">
        <v>80</v>
      </c>
      <c r="AY541" s="24" t="s">
        <v>136</v>
      </c>
      <c r="BE541" s="204">
        <f>IF(N541="základní",J541,0)</f>
        <v>0</v>
      </c>
      <c r="BF541" s="204">
        <f>IF(N541="snížená",J541,0)</f>
        <v>0</v>
      </c>
      <c r="BG541" s="204">
        <f>IF(N541="zákl. přenesená",J541,0)</f>
        <v>0</v>
      </c>
      <c r="BH541" s="204">
        <f>IF(N541="sníž. přenesená",J541,0)</f>
        <v>0</v>
      </c>
      <c r="BI541" s="204">
        <f>IF(N541="nulová",J541,0)</f>
        <v>0</v>
      </c>
      <c r="BJ541" s="24" t="s">
        <v>76</v>
      </c>
      <c r="BK541" s="204">
        <f>ROUND(I541*H541,1)</f>
        <v>0</v>
      </c>
      <c r="BL541" s="24" t="s">
        <v>250</v>
      </c>
      <c r="BM541" s="24" t="s">
        <v>741</v>
      </c>
    </row>
    <row customFormat="1" ht="13.5" r="542" s="13" spans="2:65">
      <c r="B542" s="232"/>
      <c r="C542" s="233"/>
      <c r="D542" s="207" t="s">
        <v>146</v>
      </c>
      <c r="E542" s="234" t="s">
        <v>21</v>
      </c>
      <c r="F542" s="235" t="s">
        <v>742</v>
      </c>
      <c r="G542" s="233"/>
      <c r="H542" s="236" t="s">
        <v>21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AT542" s="242" t="s">
        <v>146</v>
      </c>
      <c r="AU542" s="242" t="s">
        <v>80</v>
      </c>
      <c r="AV542" s="13" t="s">
        <v>76</v>
      </c>
      <c r="AW542" s="13" t="s">
        <v>35</v>
      </c>
      <c r="AX542" s="13" t="s">
        <v>71</v>
      </c>
      <c r="AY542" s="242" t="s">
        <v>136</v>
      </c>
    </row>
    <row customFormat="1" ht="13.5" r="543" s="11" spans="2:65">
      <c r="B543" s="205"/>
      <c r="C543" s="206"/>
      <c r="D543" s="207" t="s">
        <v>146</v>
      </c>
      <c r="E543" s="208" t="s">
        <v>21</v>
      </c>
      <c r="F543" s="209" t="s">
        <v>478</v>
      </c>
      <c r="G543" s="206"/>
      <c r="H543" s="210">
        <v>86.9</v>
      </c>
      <c r="I543" s="211"/>
      <c r="J543" s="206"/>
      <c r="K543" s="206"/>
      <c r="L543" s="212"/>
      <c r="M543" s="213"/>
      <c r="N543" s="214"/>
      <c r="O543" s="214"/>
      <c r="P543" s="214"/>
      <c r="Q543" s="214"/>
      <c r="R543" s="214"/>
      <c r="S543" s="214"/>
      <c r="T543" s="215"/>
      <c r="AT543" s="216" t="s">
        <v>146</v>
      </c>
      <c r="AU543" s="216" t="s">
        <v>80</v>
      </c>
      <c r="AV543" s="11" t="s">
        <v>80</v>
      </c>
      <c r="AW543" s="11" t="s">
        <v>35</v>
      </c>
      <c r="AX543" s="11" t="s">
        <v>71</v>
      </c>
      <c r="AY543" s="216" t="s">
        <v>136</v>
      </c>
    </row>
    <row customFormat="1" ht="13.5" r="544" s="11" spans="2:65">
      <c r="B544" s="205"/>
      <c r="C544" s="206"/>
      <c r="D544" s="207" t="s">
        <v>146</v>
      </c>
      <c r="E544" s="208" t="s">
        <v>21</v>
      </c>
      <c r="F544" s="209" t="s">
        <v>743</v>
      </c>
      <c r="G544" s="206"/>
      <c r="H544" s="210">
        <v>-2.4300000000000002</v>
      </c>
      <c r="I544" s="211"/>
      <c r="J544" s="206"/>
      <c r="K544" s="206"/>
      <c r="L544" s="212"/>
      <c r="M544" s="213"/>
      <c r="N544" s="214"/>
      <c r="O544" s="214"/>
      <c r="P544" s="214"/>
      <c r="Q544" s="214"/>
      <c r="R544" s="214"/>
      <c r="S544" s="214"/>
      <c r="T544" s="215"/>
      <c r="AT544" s="216" t="s">
        <v>146</v>
      </c>
      <c r="AU544" s="216" t="s">
        <v>80</v>
      </c>
      <c r="AV544" s="11" t="s">
        <v>80</v>
      </c>
      <c r="AW544" s="11" t="s">
        <v>35</v>
      </c>
      <c r="AX544" s="11" t="s">
        <v>71</v>
      </c>
      <c r="AY544" s="216" t="s">
        <v>136</v>
      </c>
    </row>
    <row customFormat="1" ht="13.5" r="545" s="11" spans="2:51">
      <c r="B545" s="205"/>
      <c r="C545" s="206"/>
      <c r="D545" s="207" t="s">
        <v>146</v>
      </c>
      <c r="E545" s="208" t="s">
        <v>21</v>
      </c>
      <c r="F545" s="209" t="s">
        <v>480</v>
      </c>
      <c r="G545" s="206"/>
      <c r="H545" s="210">
        <v>1.08</v>
      </c>
      <c r="I545" s="211"/>
      <c r="J545" s="206"/>
      <c r="K545" s="206"/>
      <c r="L545" s="212"/>
      <c r="M545" s="213"/>
      <c r="N545" s="214"/>
      <c r="O545" s="214"/>
      <c r="P545" s="214"/>
      <c r="Q545" s="214"/>
      <c r="R545" s="214"/>
      <c r="S545" s="214"/>
      <c r="T545" s="215"/>
      <c r="AT545" s="216" t="s">
        <v>146</v>
      </c>
      <c r="AU545" s="216" t="s">
        <v>80</v>
      </c>
      <c r="AV545" s="11" t="s">
        <v>80</v>
      </c>
      <c r="AW545" s="11" t="s">
        <v>35</v>
      </c>
      <c r="AX545" s="11" t="s">
        <v>71</v>
      </c>
      <c r="AY545" s="216" t="s">
        <v>136</v>
      </c>
    </row>
    <row customFormat="1" ht="13.5" r="546" s="11" spans="2:51">
      <c r="B546" s="205"/>
      <c r="C546" s="206"/>
      <c r="D546" s="207" t="s">
        <v>146</v>
      </c>
      <c r="E546" s="208" t="s">
        <v>21</v>
      </c>
      <c r="F546" s="209" t="s">
        <v>485</v>
      </c>
      <c r="G546" s="206"/>
      <c r="H546" s="210">
        <v>20.350000000000001</v>
      </c>
      <c r="I546" s="211"/>
      <c r="J546" s="206"/>
      <c r="K546" s="206"/>
      <c r="L546" s="212"/>
      <c r="M546" s="213"/>
      <c r="N546" s="214"/>
      <c r="O546" s="214"/>
      <c r="P546" s="214"/>
      <c r="Q546" s="214"/>
      <c r="R546" s="214"/>
      <c r="S546" s="214"/>
      <c r="T546" s="215"/>
      <c r="AT546" s="216" t="s">
        <v>146</v>
      </c>
      <c r="AU546" s="216" t="s">
        <v>80</v>
      </c>
      <c r="AV546" s="11" t="s">
        <v>80</v>
      </c>
      <c r="AW546" s="11" t="s">
        <v>35</v>
      </c>
      <c r="AX546" s="11" t="s">
        <v>71</v>
      </c>
      <c r="AY546" s="216" t="s">
        <v>136</v>
      </c>
    </row>
    <row customFormat="1" ht="13.5" r="547" s="11" spans="2:51">
      <c r="B547" s="205"/>
      <c r="C547" s="206"/>
      <c r="D547" s="207" t="s">
        <v>146</v>
      </c>
      <c r="E547" s="208" t="s">
        <v>21</v>
      </c>
      <c r="F547" s="209" t="s">
        <v>408</v>
      </c>
      <c r="G547" s="206"/>
      <c r="H547" s="210">
        <v>12.25</v>
      </c>
      <c r="I547" s="211"/>
      <c r="J547" s="206"/>
      <c r="K547" s="206"/>
      <c r="L547" s="212"/>
      <c r="M547" s="213"/>
      <c r="N547" s="214"/>
      <c r="O547" s="214"/>
      <c r="P547" s="214"/>
      <c r="Q547" s="214"/>
      <c r="R547" s="214"/>
      <c r="S547" s="214"/>
      <c r="T547" s="215"/>
      <c r="AT547" s="216" t="s">
        <v>146</v>
      </c>
      <c r="AU547" s="216" t="s">
        <v>80</v>
      </c>
      <c r="AV547" s="11" t="s">
        <v>80</v>
      </c>
      <c r="AW547" s="11" t="s">
        <v>35</v>
      </c>
      <c r="AX547" s="11" t="s">
        <v>71</v>
      </c>
      <c r="AY547" s="216" t="s">
        <v>136</v>
      </c>
    </row>
    <row customFormat="1" ht="13.5" r="548" s="11" spans="2:51">
      <c r="B548" s="205"/>
      <c r="C548" s="206"/>
      <c r="D548" s="207" t="s">
        <v>146</v>
      </c>
      <c r="E548" s="208" t="s">
        <v>21</v>
      </c>
      <c r="F548" s="209" t="s">
        <v>490</v>
      </c>
      <c r="G548" s="206"/>
      <c r="H548" s="210">
        <v>-0.60799999999999998</v>
      </c>
      <c r="I548" s="211"/>
      <c r="J548" s="206"/>
      <c r="K548" s="206"/>
      <c r="L548" s="212"/>
      <c r="M548" s="213"/>
      <c r="N548" s="214"/>
      <c r="O548" s="214"/>
      <c r="P548" s="214"/>
      <c r="Q548" s="214"/>
      <c r="R548" s="214"/>
      <c r="S548" s="214"/>
      <c r="T548" s="215"/>
      <c r="AT548" s="216" t="s">
        <v>146</v>
      </c>
      <c r="AU548" s="216" t="s">
        <v>80</v>
      </c>
      <c r="AV548" s="11" t="s">
        <v>80</v>
      </c>
      <c r="AW548" s="11" t="s">
        <v>35</v>
      </c>
      <c r="AX548" s="11" t="s">
        <v>71</v>
      </c>
      <c r="AY548" s="216" t="s">
        <v>136</v>
      </c>
    </row>
    <row customFormat="1" ht="13.5" r="549" s="11" spans="2:51">
      <c r="B549" s="205"/>
      <c r="C549" s="206"/>
      <c r="D549" s="207" t="s">
        <v>146</v>
      </c>
      <c r="E549" s="208" t="s">
        <v>21</v>
      </c>
      <c r="F549" s="209" t="s">
        <v>491</v>
      </c>
      <c r="G549" s="206"/>
      <c r="H549" s="210">
        <v>0.312</v>
      </c>
      <c r="I549" s="211"/>
      <c r="J549" s="206"/>
      <c r="K549" s="206"/>
      <c r="L549" s="212"/>
      <c r="M549" s="213"/>
      <c r="N549" s="214"/>
      <c r="O549" s="214"/>
      <c r="P549" s="214"/>
      <c r="Q549" s="214"/>
      <c r="R549" s="214"/>
      <c r="S549" s="214"/>
      <c r="T549" s="215"/>
      <c r="AT549" s="216" t="s">
        <v>146</v>
      </c>
      <c r="AU549" s="216" t="s">
        <v>80</v>
      </c>
      <c r="AV549" s="11" t="s">
        <v>80</v>
      </c>
      <c r="AW549" s="11" t="s">
        <v>35</v>
      </c>
      <c r="AX549" s="11" t="s">
        <v>71</v>
      </c>
      <c r="AY549" s="216" t="s">
        <v>136</v>
      </c>
    </row>
    <row customFormat="1" ht="13.5" r="550" s="14" spans="2:51">
      <c r="B550" s="243"/>
      <c r="C550" s="244"/>
      <c r="D550" s="207" t="s">
        <v>146</v>
      </c>
      <c r="E550" s="245" t="s">
        <v>21</v>
      </c>
      <c r="F550" s="246" t="s">
        <v>187</v>
      </c>
      <c r="G550" s="244"/>
      <c r="H550" s="247">
        <v>117.854</v>
      </c>
      <c r="I550" s="248"/>
      <c r="J550" s="244"/>
      <c r="K550" s="244"/>
      <c r="L550" s="249"/>
      <c r="M550" s="250"/>
      <c r="N550" s="251"/>
      <c r="O550" s="251"/>
      <c r="P550" s="251"/>
      <c r="Q550" s="251"/>
      <c r="R550" s="251"/>
      <c r="S550" s="251"/>
      <c r="T550" s="252"/>
      <c r="AT550" s="253" t="s">
        <v>146</v>
      </c>
      <c r="AU550" s="253" t="s">
        <v>80</v>
      </c>
      <c r="AV550" s="14" t="s">
        <v>137</v>
      </c>
      <c r="AW550" s="14" t="s">
        <v>35</v>
      </c>
      <c r="AX550" s="14" t="s">
        <v>71</v>
      </c>
      <c r="AY550" s="253" t="s">
        <v>136</v>
      </c>
    </row>
    <row customFormat="1" ht="13.5" r="551" s="13" spans="2:51">
      <c r="B551" s="232"/>
      <c r="C551" s="233"/>
      <c r="D551" s="207" t="s">
        <v>146</v>
      </c>
      <c r="E551" s="234" t="s">
        <v>21</v>
      </c>
      <c r="F551" s="235" t="s">
        <v>744</v>
      </c>
      <c r="G551" s="233"/>
      <c r="H551" s="236" t="s">
        <v>21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AT551" s="242" t="s">
        <v>146</v>
      </c>
      <c r="AU551" s="242" t="s">
        <v>80</v>
      </c>
      <c r="AV551" s="13" t="s">
        <v>76</v>
      </c>
      <c r="AW551" s="13" t="s">
        <v>35</v>
      </c>
      <c r="AX551" s="13" t="s">
        <v>71</v>
      </c>
      <c r="AY551" s="242" t="s">
        <v>136</v>
      </c>
    </row>
    <row customFormat="1" ht="13.5" r="552" s="11" spans="2:51">
      <c r="B552" s="205"/>
      <c r="C552" s="206"/>
      <c r="D552" s="207" t="s">
        <v>146</v>
      </c>
      <c r="E552" s="208" t="s">
        <v>21</v>
      </c>
      <c r="F552" s="209" t="s">
        <v>745</v>
      </c>
      <c r="G552" s="206"/>
      <c r="H552" s="210">
        <v>140.22</v>
      </c>
      <c r="I552" s="211"/>
      <c r="J552" s="206"/>
      <c r="K552" s="206"/>
      <c r="L552" s="212"/>
      <c r="M552" s="213"/>
      <c r="N552" s="214"/>
      <c r="O552" s="214"/>
      <c r="P552" s="214"/>
      <c r="Q552" s="214"/>
      <c r="R552" s="214"/>
      <c r="S552" s="214"/>
      <c r="T552" s="215"/>
      <c r="AT552" s="216" t="s">
        <v>146</v>
      </c>
      <c r="AU552" s="216" t="s">
        <v>80</v>
      </c>
      <c r="AV552" s="11" t="s">
        <v>80</v>
      </c>
      <c r="AW552" s="11" t="s">
        <v>35</v>
      </c>
      <c r="AX552" s="11" t="s">
        <v>71</v>
      </c>
      <c r="AY552" s="216" t="s">
        <v>136</v>
      </c>
    </row>
    <row customFormat="1" ht="27" r="553" s="11" spans="2:51">
      <c r="B553" s="205"/>
      <c r="C553" s="206"/>
      <c r="D553" s="207" t="s">
        <v>146</v>
      </c>
      <c r="E553" s="208" t="s">
        <v>21</v>
      </c>
      <c r="F553" s="209" t="s">
        <v>746</v>
      </c>
      <c r="G553" s="206"/>
      <c r="H553" s="210">
        <v>134.13399999999999</v>
      </c>
      <c r="I553" s="211"/>
      <c r="J553" s="206"/>
      <c r="K553" s="206"/>
      <c r="L553" s="212"/>
      <c r="M553" s="213"/>
      <c r="N553" s="214"/>
      <c r="O553" s="214"/>
      <c r="P553" s="214"/>
      <c r="Q553" s="214"/>
      <c r="R553" s="214"/>
      <c r="S553" s="214"/>
      <c r="T553" s="215"/>
      <c r="AT553" s="216" t="s">
        <v>146</v>
      </c>
      <c r="AU553" s="216" t="s">
        <v>80</v>
      </c>
      <c r="AV553" s="11" t="s">
        <v>80</v>
      </c>
      <c r="AW553" s="11" t="s">
        <v>35</v>
      </c>
      <c r="AX553" s="11" t="s">
        <v>71</v>
      </c>
      <c r="AY553" s="216" t="s">
        <v>136</v>
      </c>
    </row>
    <row customFormat="1" ht="13.5" r="554" s="11" spans="2:51">
      <c r="B554" s="205"/>
      <c r="C554" s="206"/>
      <c r="D554" s="207" t="s">
        <v>146</v>
      </c>
      <c r="E554" s="208" t="s">
        <v>21</v>
      </c>
      <c r="F554" s="209" t="s">
        <v>747</v>
      </c>
      <c r="G554" s="206"/>
      <c r="H554" s="210">
        <v>58.575000000000003</v>
      </c>
      <c r="I554" s="211"/>
      <c r="J554" s="206"/>
      <c r="K554" s="206"/>
      <c r="L554" s="212"/>
      <c r="M554" s="213"/>
      <c r="N554" s="214"/>
      <c r="O554" s="214"/>
      <c r="P554" s="214"/>
      <c r="Q554" s="214"/>
      <c r="R554" s="214"/>
      <c r="S554" s="214"/>
      <c r="T554" s="215"/>
      <c r="AT554" s="216" t="s">
        <v>146</v>
      </c>
      <c r="AU554" s="216" t="s">
        <v>80</v>
      </c>
      <c r="AV554" s="11" t="s">
        <v>80</v>
      </c>
      <c r="AW554" s="11" t="s">
        <v>35</v>
      </c>
      <c r="AX554" s="11" t="s">
        <v>71</v>
      </c>
      <c r="AY554" s="216" t="s">
        <v>136</v>
      </c>
    </row>
    <row customFormat="1" ht="13.5" r="555" s="13" spans="2:51">
      <c r="B555" s="232"/>
      <c r="C555" s="233"/>
      <c r="D555" s="207" t="s">
        <v>146</v>
      </c>
      <c r="E555" s="234" t="s">
        <v>21</v>
      </c>
      <c r="F555" s="235" t="s">
        <v>204</v>
      </c>
      <c r="G555" s="233"/>
      <c r="H555" s="236" t="s">
        <v>21</v>
      </c>
      <c r="I555" s="237"/>
      <c r="J555" s="233"/>
      <c r="K555" s="233"/>
      <c r="L555" s="238"/>
      <c r="M555" s="239"/>
      <c r="N555" s="240"/>
      <c r="O555" s="240"/>
      <c r="P555" s="240"/>
      <c r="Q555" s="240"/>
      <c r="R555" s="240"/>
      <c r="S555" s="240"/>
      <c r="T555" s="241"/>
      <c r="AT555" s="242" t="s">
        <v>146</v>
      </c>
      <c r="AU555" s="242" t="s">
        <v>80</v>
      </c>
      <c r="AV555" s="13" t="s">
        <v>76</v>
      </c>
      <c r="AW555" s="13" t="s">
        <v>35</v>
      </c>
      <c r="AX555" s="13" t="s">
        <v>71</v>
      </c>
      <c r="AY555" s="242" t="s">
        <v>136</v>
      </c>
    </row>
    <row customFormat="1" ht="13.5" r="556" s="11" spans="2:51">
      <c r="B556" s="205"/>
      <c r="C556" s="206"/>
      <c r="D556" s="207" t="s">
        <v>146</v>
      </c>
      <c r="E556" s="208" t="s">
        <v>21</v>
      </c>
      <c r="F556" s="209" t="s">
        <v>205</v>
      </c>
      <c r="G556" s="206"/>
      <c r="H556" s="210">
        <v>-2.38</v>
      </c>
      <c r="I556" s="211"/>
      <c r="J556" s="206"/>
      <c r="K556" s="206"/>
      <c r="L556" s="212"/>
      <c r="M556" s="213"/>
      <c r="N556" s="214"/>
      <c r="O556" s="214"/>
      <c r="P556" s="214"/>
      <c r="Q556" s="214"/>
      <c r="R556" s="214"/>
      <c r="S556" s="214"/>
      <c r="T556" s="215"/>
      <c r="AT556" s="216" t="s">
        <v>146</v>
      </c>
      <c r="AU556" s="216" t="s">
        <v>80</v>
      </c>
      <c r="AV556" s="11" t="s">
        <v>80</v>
      </c>
      <c r="AW556" s="11" t="s">
        <v>35</v>
      </c>
      <c r="AX556" s="11" t="s">
        <v>71</v>
      </c>
      <c r="AY556" s="216" t="s">
        <v>136</v>
      </c>
    </row>
    <row customFormat="1" ht="13.5" r="557" s="11" spans="2:51">
      <c r="B557" s="205"/>
      <c r="C557" s="206"/>
      <c r="D557" s="207" t="s">
        <v>146</v>
      </c>
      <c r="E557" s="208" t="s">
        <v>21</v>
      </c>
      <c r="F557" s="209" t="s">
        <v>206</v>
      </c>
      <c r="G557" s="206"/>
      <c r="H557" s="210">
        <v>-6.16</v>
      </c>
      <c r="I557" s="211"/>
      <c r="J557" s="206"/>
      <c r="K557" s="206"/>
      <c r="L557" s="212"/>
      <c r="M557" s="213"/>
      <c r="N557" s="214"/>
      <c r="O557" s="214"/>
      <c r="P557" s="214"/>
      <c r="Q557" s="214"/>
      <c r="R557" s="214"/>
      <c r="S557" s="214"/>
      <c r="T557" s="215"/>
      <c r="AT557" s="216" t="s">
        <v>146</v>
      </c>
      <c r="AU557" s="216" t="s">
        <v>80</v>
      </c>
      <c r="AV557" s="11" t="s">
        <v>80</v>
      </c>
      <c r="AW557" s="11" t="s">
        <v>35</v>
      </c>
      <c r="AX557" s="11" t="s">
        <v>71</v>
      </c>
      <c r="AY557" s="216" t="s">
        <v>136</v>
      </c>
    </row>
    <row customFormat="1" ht="13.5" r="558" s="11" spans="2:51">
      <c r="B558" s="205"/>
      <c r="C558" s="206"/>
      <c r="D558" s="207" t="s">
        <v>146</v>
      </c>
      <c r="E558" s="208" t="s">
        <v>21</v>
      </c>
      <c r="F558" s="209" t="s">
        <v>207</v>
      </c>
      <c r="G558" s="206"/>
      <c r="H558" s="210">
        <v>-2.82</v>
      </c>
      <c r="I558" s="211"/>
      <c r="J558" s="206"/>
      <c r="K558" s="206"/>
      <c r="L558" s="212"/>
      <c r="M558" s="213"/>
      <c r="N558" s="214"/>
      <c r="O558" s="214"/>
      <c r="P558" s="214"/>
      <c r="Q558" s="214"/>
      <c r="R558" s="214"/>
      <c r="S558" s="214"/>
      <c r="T558" s="215"/>
      <c r="AT558" s="216" t="s">
        <v>146</v>
      </c>
      <c r="AU558" s="216" t="s">
        <v>80</v>
      </c>
      <c r="AV558" s="11" t="s">
        <v>80</v>
      </c>
      <c r="AW558" s="11" t="s">
        <v>35</v>
      </c>
      <c r="AX558" s="11" t="s">
        <v>71</v>
      </c>
      <c r="AY558" s="216" t="s">
        <v>136</v>
      </c>
    </row>
    <row customFormat="1" ht="13.5" r="559" s="11" spans="2:51">
      <c r="B559" s="205"/>
      <c r="C559" s="206"/>
      <c r="D559" s="207" t="s">
        <v>146</v>
      </c>
      <c r="E559" s="208" t="s">
        <v>21</v>
      </c>
      <c r="F559" s="209" t="s">
        <v>208</v>
      </c>
      <c r="G559" s="206"/>
      <c r="H559" s="210">
        <v>-0.54</v>
      </c>
      <c r="I559" s="211"/>
      <c r="J559" s="206"/>
      <c r="K559" s="206"/>
      <c r="L559" s="212"/>
      <c r="M559" s="213"/>
      <c r="N559" s="214"/>
      <c r="O559" s="214"/>
      <c r="P559" s="214"/>
      <c r="Q559" s="214"/>
      <c r="R559" s="214"/>
      <c r="S559" s="214"/>
      <c r="T559" s="215"/>
      <c r="AT559" s="216" t="s">
        <v>146</v>
      </c>
      <c r="AU559" s="216" t="s">
        <v>80</v>
      </c>
      <c r="AV559" s="11" t="s">
        <v>80</v>
      </c>
      <c r="AW559" s="11" t="s">
        <v>35</v>
      </c>
      <c r="AX559" s="11" t="s">
        <v>71</v>
      </c>
      <c r="AY559" s="216" t="s">
        <v>136</v>
      </c>
    </row>
    <row customFormat="1" ht="13.5" r="560" s="11" spans="2:51">
      <c r="B560" s="205"/>
      <c r="C560" s="206"/>
      <c r="D560" s="207" t="s">
        <v>146</v>
      </c>
      <c r="E560" s="208" t="s">
        <v>21</v>
      </c>
      <c r="F560" s="209" t="s">
        <v>209</v>
      </c>
      <c r="G560" s="206"/>
      <c r="H560" s="210">
        <v>-3.3</v>
      </c>
      <c r="I560" s="211"/>
      <c r="J560" s="206"/>
      <c r="K560" s="206"/>
      <c r="L560" s="212"/>
      <c r="M560" s="213"/>
      <c r="N560" s="214"/>
      <c r="O560" s="214"/>
      <c r="P560" s="214"/>
      <c r="Q560" s="214"/>
      <c r="R560" s="214"/>
      <c r="S560" s="214"/>
      <c r="T560" s="215"/>
      <c r="AT560" s="216" t="s">
        <v>146</v>
      </c>
      <c r="AU560" s="216" t="s">
        <v>80</v>
      </c>
      <c r="AV560" s="11" t="s">
        <v>80</v>
      </c>
      <c r="AW560" s="11" t="s">
        <v>35</v>
      </c>
      <c r="AX560" s="11" t="s">
        <v>71</v>
      </c>
      <c r="AY560" s="216" t="s">
        <v>136</v>
      </c>
    </row>
    <row customFormat="1" ht="13.5" r="561" s="14" spans="2:51">
      <c r="B561" s="243"/>
      <c r="C561" s="244"/>
      <c r="D561" s="207" t="s">
        <v>146</v>
      </c>
      <c r="E561" s="245" t="s">
        <v>21</v>
      </c>
      <c r="F561" s="246" t="s">
        <v>187</v>
      </c>
      <c r="G561" s="244"/>
      <c r="H561" s="247">
        <v>317.72899999999998</v>
      </c>
      <c r="I561" s="248"/>
      <c r="J561" s="244"/>
      <c r="K561" s="244"/>
      <c r="L561" s="249"/>
      <c r="M561" s="250"/>
      <c r="N561" s="251"/>
      <c r="O561" s="251"/>
      <c r="P561" s="251"/>
      <c r="Q561" s="251"/>
      <c r="R561" s="251"/>
      <c r="S561" s="251"/>
      <c r="T561" s="252"/>
      <c r="AT561" s="253" t="s">
        <v>146</v>
      </c>
      <c r="AU561" s="253" t="s">
        <v>80</v>
      </c>
      <c r="AV561" s="14" t="s">
        <v>137</v>
      </c>
      <c r="AW561" s="14" t="s">
        <v>35</v>
      </c>
      <c r="AX561" s="14" t="s">
        <v>71</v>
      </c>
      <c r="AY561" s="253" t="s">
        <v>136</v>
      </c>
    </row>
    <row customFormat="1" ht="13.5" r="562" s="13" spans="2:51">
      <c r="B562" s="232"/>
      <c r="C562" s="233"/>
      <c r="D562" s="207" t="s">
        <v>146</v>
      </c>
      <c r="E562" s="234" t="s">
        <v>21</v>
      </c>
      <c r="F562" s="235" t="s">
        <v>210</v>
      </c>
      <c r="G562" s="233"/>
      <c r="H562" s="236" t="s">
        <v>21</v>
      </c>
      <c r="I562" s="237"/>
      <c r="J562" s="233"/>
      <c r="K562" s="233"/>
      <c r="L562" s="238"/>
      <c r="M562" s="239"/>
      <c r="N562" s="240"/>
      <c r="O562" s="240"/>
      <c r="P562" s="240"/>
      <c r="Q562" s="240"/>
      <c r="R562" s="240"/>
      <c r="S562" s="240"/>
      <c r="T562" s="241"/>
      <c r="AT562" s="242" t="s">
        <v>146</v>
      </c>
      <c r="AU562" s="242" t="s">
        <v>80</v>
      </c>
      <c r="AV562" s="13" t="s">
        <v>76</v>
      </c>
      <c r="AW562" s="13" t="s">
        <v>35</v>
      </c>
      <c r="AX562" s="13" t="s">
        <v>71</v>
      </c>
      <c r="AY562" s="242" t="s">
        <v>136</v>
      </c>
    </row>
    <row customFormat="1" ht="13.5" r="563" s="11" spans="2:51">
      <c r="B563" s="205"/>
      <c r="C563" s="206"/>
      <c r="D563" s="207" t="s">
        <v>146</v>
      </c>
      <c r="E563" s="208" t="s">
        <v>21</v>
      </c>
      <c r="F563" s="209" t="s">
        <v>212</v>
      </c>
      <c r="G563" s="206"/>
      <c r="H563" s="210">
        <v>-3.28</v>
      </c>
      <c r="I563" s="211"/>
      <c r="J563" s="206"/>
      <c r="K563" s="206"/>
      <c r="L563" s="212"/>
      <c r="M563" s="213"/>
      <c r="N563" s="214"/>
      <c r="O563" s="214"/>
      <c r="P563" s="214"/>
      <c r="Q563" s="214"/>
      <c r="R563" s="214"/>
      <c r="S563" s="214"/>
      <c r="T563" s="215"/>
      <c r="AT563" s="216" t="s">
        <v>146</v>
      </c>
      <c r="AU563" s="216" t="s">
        <v>80</v>
      </c>
      <c r="AV563" s="11" t="s">
        <v>80</v>
      </c>
      <c r="AW563" s="11" t="s">
        <v>35</v>
      </c>
      <c r="AX563" s="11" t="s">
        <v>71</v>
      </c>
      <c r="AY563" s="216" t="s">
        <v>136</v>
      </c>
    </row>
    <row customFormat="1" ht="13.5" r="564" s="11" spans="2:51">
      <c r="B564" s="205"/>
      <c r="C564" s="206"/>
      <c r="D564" s="207" t="s">
        <v>146</v>
      </c>
      <c r="E564" s="208" t="s">
        <v>21</v>
      </c>
      <c r="F564" s="209" t="s">
        <v>211</v>
      </c>
      <c r="G564" s="206"/>
      <c r="H564" s="210">
        <v>-2.87</v>
      </c>
      <c r="I564" s="211"/>
      <c r="J564" s="206"/>
      <c r="K564" s="206"/>
      <c r="L564" s="212"/>
      <c r="M564" s="213"/>
      <c r="N564" s="214"/>
      <c r="O564" s="214"/>
      <c r="P564" s="214"/>
      <c r="Q564" s="214"/>
      <c r="R564" s="214"/>
      <c r="S564" s="214"/>
      <c r="T564" s="215"/>
      <c r="AT564" s="216" t="s">
        <v>146</v>
      </c>
      <c r="AU564" s="216" t="s">
        <v>80</v>
      </c>
      <c r="AV564" s="11" t="s">
        <v>80</v>
      </c>
      <c r="AW564" s="11" t="s">
        <v>35</v>
      </c>
      <c r="AX564" s="11" t="s">
        <v>71</v>
      </c>
      <c r="AY564" s="216" t="s">
        <v>136</v>
      </c>
    </row>
    <row customFormat="1" ht="13.5" r="565" s="11" spans="2:51">
      <c r="B565" s="205"/>
      <c r="C565" s="206"/>
      <c r="D565" s="207" t="s">
        <v>146</v>
      </c>
      <c r="E565" s="208" t="s">
        <v>21</v>
      </c>
      <c r="F565" s="209" t="s">
        <v>213</v>
      </c>
      <c r="G565" s="206"/>
      <c r="H565" s="210">
        <v>-20.295000000000002</v>
      </c>
      <c r="I565" s="211"/>
      <c r="J565" s="206"/>
      <c r="K565" s="206"/>
      <c r="L565" s="212"/>
      <c r="M565" s="213"/>
      <c r="N565" s="214"/>
      <c r="O565" s="214"/>
      <c r="P565" s="214"/>
      <c r="Q565" s="214"/>
      <c r="R565" s="214"/>
      <c r="S565" s="214"/>
      <c r="T565" s="215"/>
      <c r="AT565" s="216" t="s">
        <v>146</v>
      </c>
      <c r="AU565" s="216" t="s">
        <v>80</v>
      </c>
      <c r="AV565" s="11" t="s">
        <v>80</v>
      </c>
      <c r="AW565" s="11" t="s">
        <v>35</v>
      </c>
      <c r="AX565" s="11" t="s">
        <v>71</v>
      </c>
      <c r="AY565" s="216" t="s">
        <v>136</v>
      </c>
    </row>
    <row customFormat="1" ht="13.5" r="566" s="14" spans="2:51">
      <c r="B566" s="243"/>
      <c r="C566" s="244"/>
      <c r="D566" s="207" t="s">
        <v>146</v>
      </c>
      <c r="E566" s="245" t="s">
        <v>21</v>
      </c>
      <c r="F566" s="246" t="s">
        <v>187</v>
      </c>
      <c r="G566" s="244"/>
      <c r="H566" s="247">
        <v>-26.445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AT566" s="253" t="s">
        <v>146</v>
      </c>
      <c r="AU566" s="253" t="s">
        <v>80</v>
      </c>
      <c r="AV566" s="14" t="s">
        <v>137</v>
      </c>
      <c r="AW566" s="14" t="s">
        <v>35</v>
      </c>
      <c r="AX566" s="14" t="s">
        <v>71</v>
      </c>
      <c r="AY566" s="253" t="s">
        <v>136</v>
      </c>
    </row>
    <row customFormat="1" ht="13.5" r="567" s="13" spans="2:51">
      <c r="B567" s="232"/>
      <c r="C567" s="233"/>
      <c r="D567" s="207" t="s">
        <v>146</v>
      </c>
      <c r="E567" s="234" t="s">
        <v>21</v>
      </c>
      <c r="F567" s="235" t="s">
        <v>214</v>
      </c>
      <c r="G567" s="233"/>
      <c r="H567" s="236" t="s">
        <v>21</v>
      </c>
      <c r="I567" s="237"/>
      <c r="J567" s="233"/>
      <c r="K567" s="233"/>
      <c r="L567" s="238"/>
      <c r="M567" s="239"/>
      <c r="N567" s="240"/>
      <c r="O567" s="240"/>
      <c r="P567" s="240"/>
      <c r="Q567" s="240"/>
      <c r="R567" s="240"/>
      <c r="S567" s="240"/>
      <c r="T567" s="241"/>
      <c r="AT567" s="242" t="s">
        <v>146</v>
      </c>
      <c r="AU567" s="242" t="s">
        <v>80</v>
      </c>
      <c r="AV567" s="13" t="s">
        <v>76</v>
      </c>
      <c r="AW567" s="13" t="s">
        <v>35</v>
      </c>
      <c r="AX567" s="13" t="s">
        <v>71</v>
      </c>
      <c r="AY567" s="242" t="s">
        <v>136</v>
      </c>
    </row>
    <row customFormat="1" ht="13.5" r="568" s="11" spans="2:51">
      <c r="B568" s="205"/>
      <c r="C568" s="206"/>
      <c r="D568" s="207" t="s">
        <v>146</v>
      </c>
      <c r="E568" s="208" t="s">
        <v>21</v>
      </c>
      <c r="F568" s="209" t="s">
        <v>215</v>
      </c>
      <c r="G568" s="206"/>
      <c r="H568" s="210">
        <v>1.2</v>
      </c>
      <c r="I568" s="211"/>
      <c r="J568" s="206"/>
      <c r="K568" s="206"/>
      <c r="L568" s="212"/>
      <c r="M568" s="213"/>
      <c r="N568" s="214"/>
      <c r="O568" s="214"/>
      <c r="P568" s="214"/>
      <c r="Q568" s="214"/>
      <c r="R568" s="214"/>
      <c r="S568" s="214"/>
      <c r="T568" s="215"/>
      <c r="AT568" s="216" t="s">
        <v>146</v>
      </c>
      <c r="AU568" s="216" t="s">
        <v>80</v>
      </c>
      <c r="AV568" s="11" t="s">
        <v>80</v>
      </c>
      <c r="AW568" s="11" t="s">
        <v>35</v>
      </c>
      <c r="AX568" s="11" t="s">
        <v>71</v>
      </c>
      <c r="AY568" s="216" t="s">
        <v>136</v>
      </c>
    </row>
    <row customFormat="1" ht="13.5" r="569" s="11" spans="2:51">
      <c r="B569" s="205"/>
      <c r="C569" s="206"/>
      <c r="D569" s="207" t="s">
        <v>146</v>
      </c>
      <c r="E569" s="208" t="s">
        <v>21</v>
      </c>
      <c r="F569" s="209" t="s">
        <v>216</v>
      </c>
      <c r="G569" s="206"/>
      <c r="H569" s="210">
        <v>2.9</v>
      </c>
      <c r="I569" s="211"/>
      <c r="J569" s="206"/>
      <c r="K569" s="206"/>
      <c r="L569" s="212"/>
      <c r="M569" s="213"/>
      <c r="N569" s="214"/>
      <c r="O569" s="214"/>
      <c r="P569" s="214"/>
      <c r="Q569" s="214"/>
      <c r="R569" s="214"/>
      <c r="S569" s="214"/>
      <c r="T569" s="215"/>
      <c r="AT569" s="216" t="s">
        <v>146</v>
      </c>
      <c r="AU569" s="216" t="s">
        <v>80</v>
      </c>
      <c r="AV569" s="11" t="s">
        <v>80</v>
      </c>
      <c r="AW569" s="11" t="s">
        <v>35</v>
      </c>
      <c r="AX569" s="11" t="s">
        <v>71</v>
      </c>
      <c r="AY569" s="216" t="s">
        <v>136</v>
      </c>
    </row>
    <row customFormat="1" ht="13.5" r="570" s="11" spans="2:51">
      <c r="B570" s="205"/>
      <c r="C570" s="206"/>
      <c r="D570" s="207" t="s">
        <v>146</v>
      </c>
      <c r="E570" s="208" t="s">
        <v>21</v>
      </c>
      <c r="F570" s="209" t="s">
        <v>217</v>
      </c>
      <c r="G570" s="206"/>
      <c r="H570" s="210">
        <v>0.47499999999999998</v>
      </c>
      <c r="I570" s="211"/>
      <c r="J570" s="206"/>
      <c r="K570" s="206"/>
      <c r="L570" s="212"/>
      <c r="M570" s="213"/>
      <c r="N570" s="214"/>
      <c r="O570" s="214"/>
      <c r="P570" s="214"/>
      <c r="Q570" s="214"/>
      <c r="R570" s="214"/>
      <c r="S570" s="214"/>
      <c r="T570" s="215"/>
      <c r="AT570" s="216" t="s">
        <v>146</v>
      </c>
      <c r="AU570" s="216" t="s">
        <v>80</v>
      </c>
      <c r="AV570" s="11" t="s">
        <v>80</v>
      </c>
      <c r="AW570" s="11" t="s">
        <v>35</v>
      </c>
      <c r="AX570" s="11" t="s">
        <v>71</v>
      </c>
      <c r="AY570" s="216" t="s">
        <v>136</v>
      </c>
    </row>
    <row customFormat="1" ht="13.5" r="571" s="11" spans="2:51">
      <c r="B571" s="205"/>
      <c r="C571" s="206"/>
      <c r="D571" s="207" t="s">
        <v>146</v>
      </c>
      <c r="E571" s="208" t="s">
        <v>21</v>
      </c>
      <c r="F571" s="209" t="s">
        <v>218</v>
      </c>
      <c r="G571" s="206"/>
      <c r="H571" s="210">
        <v>0.6</v>
      </c>
      <c r="I571" s="211"/>
      <c r="J571" s="206"/>
      <c r="K571" s="206"/>
      <c r="L571" s="212"/>
      <c r="M571" s="213"/>
      <c r="N571" s="214"/>
      <c r="O571" s="214"/>
      <c r="P571" s="214"/>
      <c r="Q571" s="214"/>
      <c r="R571" s="214"/>
      <c r="S571" s="214"/>
      <c r="T571" s="215"/>
      <c r="AT571" s="216" t="s">
        <v>146</v>
      </c>
      <c r="AU571" s="216" t="s">
        <v>80</v>
      </c>
      <c r="AV571" s="11" t="s">
        <v>80</v>
      </c>
      <c r="AW571" s="11" t="s">
        <v>35</v>
      </c>
      <c r="AX571" s="11" t="s">
        <v>71</v>
      </c>
      <c r="AY571" s="216" t="s">
        <v>136</v>
      </c>
    </row>
    <row customFormat="1" ht="13.5" r="572" s="11" spans="2:51">
      <c r="B572" s="205"/>
      <c r="C572" s="206"/>
      <c r="D572" s="207" t="s">
        <v>146</v>
      </c>
      <c r="E572" s="208" t="s">
        <v>21</v>
      </c>
      <c r="F572" s="209" t="s">
        <v>219</v>
      </c>
      <c r="G572" s="206"/>
      <c r="H572" s="210">
        <v>2.12</v>
      </c>
      <c r="I572" s="211"/>
      <c r="J572" s="206"/>
      <c r="K572" s="206"/>
      <c r="L572" s="212"/>
      <c r="M572" s="213"/>
      <c r="N572" s="214"/>
      <c r="O572" s="214"/>
      <c r="P572" s="214"/>
      <c r="Q572" s="214"/>
      <c r="R572" s="214"/>
      <c r="S572" s="214"/>
      <c r="T572" s="215"/>
      <c r="AT572" s="216" t="s">
        <v>146</v>
      </c>
      <c r="AU572" s="216" t="s">
        <v>80</v>
      </c>
      <c r="AV572" s="11" t="s">
        <v>80</v>
      </c>
      <c r="AW572" s="11" t="s">
        <v>35</v>
      </c>
      <c r="AX572" s="11" t="s">
        <v>71</v>
      </c>
      <c r="AY572" s="216" t="s">
        <v>136</v>
      </c>
    </row>
    <row customFormat="1" ht="13.5" r="573" s="14" spans="2:51">
      <c r="B573" s="243"/>
      <c r="C573" s="244"/>
      <c r="D573" s="207" t="s">
        <v>146</v>
      </c>
      <c r="E573" s="245" t="s">
        <v>21</v>
      </c>
      <c r="F573" s="246" t="s">
        <v>187</v>
      </c>
      <c r="G573" s="244"/>
      <c r="H573" s="247">
        <v>7.2949999999999999</v>
      </c>
      <c r="I573" s="248"/>
      <c r="J573" s="244"/>
      <c r="K573" s="244"/>
      <c r="L573" s="249"/>
      <c r="M573" s="250"/>
      <c r="N573" s="251"/>
      <c r="O573" s="251"/>
      <c r="P573" s="251"/>
      <c r="Q573" s="251"/>
      <c r="R573" s="251"/>
      <c r="S573" s="251"/>
      <c r="T573" s="252"/>
      <c r="AT573" s="253" t="s">
        <v>146</v>
      </c>
      <c r="AU573" s="253" t="s">
        <v>80</v>
      </c>
      <c r="AV573" s="14" t="s">
        <v>137</v>
      </c>
      <c r="AW573" s="14" t="s">
        <v>35</v>
      </c>
      <c r="AX573" s="14" t="s">
        <v>71</v>
      </c>
      <c r="AY573" s="253" t="s">
        <v>136</v>
      </c>
    </row>
    <row customFormat="1" ht="13.5" r="574" s="13" spans="2:51">
      <c r="B574" s="232"/>
      <c r="C574" s="233"/>
      <c r="D574" s="207" t="s">
        <v>146</v>
      </c>
      <c r="E574" s="234" t="s">
        <v>21</v>
      </c>
      <c r="F574" s="235" t="s">
        <v>748</v>
      </c>
      <c r="G574" s="233"/>
      <c r="H574" s="236" t="s">
        <v>21</v>
      </c>
      <c r="I574" s="237"/>
      <c r="J574" s="233"/>
      <c r="K574" s="233"/>
      <c r="L574" s="238"/>
      <c r="M574" s="239"/>
      <c r="N574" s="240"/>
      <c r="O574" s="240"/>
      <c r="P574" s="240"/>
      <c r="Q574" s="240"/>
      <c r="R574" s="240"/>
      <c r="S574" s="240"/>
      <c r="T574" s="241"/>
      <c r="AT574" s="242" t="s">
        <v>146</v>
      </c>
      <c r="AU574" s="242" t="s">
        <v>80</v>
      </c>
      <c r="AV574" s="13" t="s">
        <v>76</v>
      </c>
      <c r="AW574" s="13" t="s">
        <v>35</v>
      </c>
      <c r="AX574" s="13" t="s">
        <v>71</v>
      </c>
      <c r="AY574" s="242" t="s">
        <v>136</v>
      </c>
    </row>
    <row customFormat="1" ht="13.5" r="575" s="11" spans="2:51">
      <c r="B575" s="205"/>
      <c r="C575" s="206"/>
      <c r="D575" s="207" t="s">
        <v>146</v>
      </c>
      <c r="E575" s="208" t="s">
        <v>21</v>
      </c>
      <c r="F575" s="209" t="s">
        <v>749</v>
      </c>
      <c r="G575" s="206"/>
      <c r="H575" s="210">
        <v>-8.25</v>
      </c>
      <c r="I575" s="211"/>
      <c r="J575" s="206"/>
      <c r="K575" s="206"/>
      <c r="L575" s="212"/>
      <c r="M575" s="213"/>
      <c r="N575" s="214"/>
      <c r="O575" s="214"/>
      <c r="P575" s="214"/>
      <c r="Q575" s="214"/>
      <c r="R575" s="214"/>
      <c r="S575" s="214"/>
      <c r="T575" s="215"/>
      <c r="AT575" s="216" t="s">
        <v>146</v>
      </c>
      <c r="AU575" s="216" t="s">
        <v>80</v>
      </c>
      <c r="AV575" s="11" t="s">
        <v>80</v>
      </c>
      <c r="AW575" s="11" t="s">
        <v>35</v>
      </c>
      <c r="AX575" s="11" t="s">
        <v>71</v>
      </c>
      <c r="AY575" s="216" t="s">
        <v>136</v>
      </c>
    </row>
    <row customFormat="1" ht="13.5" r="576" s="11" spans="2:51">
      <c r="B576" s="205"/>
      <c r="C576" s="206"/>
      <c r="D576" s="207" t="s">
        <v>146</v>
      </c>
      <c r="E576" s="208" t="s">
        <v>21</v>
      </c>
      <c r="F576" s="209" t="s">
        <v>750</v>
      </c>
      <c r="G576" s="206"/>
      <c r="H576" s="210">
        <v>-41.154000000000003</v>
      </c>
      <c r="I576" s="211"/>
      <c r="J576" s="206"/>
      <c r="K576" s="206"/>
      <c r="L576" s="212"/>
      <c r="M576" s="213"/>
      <c r="N576" s="214"/>
      <c r="O576" s="214"/>
      <c r="P576" s="214"/>
      <c r="Q576" s="214"/>
      <c r="R576" s="214"/>
      <c r="S576" s="214"/>
      <c r="T576" s="215"/>
      <c r="AT576" s="216" t="s">
        <v>146</v>
      </c>
      <c r="AU576" s="216" t="s">
        <v>80</v>
      </c>
      <c r="AV576" s="11" t="s">
        <v>80</v>
      </c>
      <c r="AW576" s="11" t="s">
        <v>35</v>
      </c>
      <c r="AX576" s="11" t="s">
        <v>71</v>
      </c>
      <c r="AY576" s="216" t="s">
        <v>136</v>
      </c>
    </row>
    <row customFormat="1" ht="13.5" r="577" s="14" spans="2:65">
      <c r="B577" s="243"/>
      <c r="C577" s="244"/>
      <c r="D577" s="207" t="s">
        <v>146</v>
      </c>
      <c r="E577" s="245" t="s">
        <v>21</v>
      </c>
      <c r="F577" s="246" t="s">
        <v>187</v>
      </c>
      <c r="G577" s="244"/>
      <c r="H577" s="247">
        <v>-49.404000000000003</v>
      </c>
      <c r="I577" s="248"/>
      <c r="J577" s="244"/>
      <c r="K577" s="244"/>
      <c r="L577" s="249"/>
      <c r="M577" s="250"/>
      <c r="N577" s="251"/>
      <c r="O577" s="251"/>
      <c r="P577" s="251"/>
      <c r="Q577" s="251"/>
      <c r="R577" s="251"/>
      <c r="S577" s="251"/>
      <c r="T577" s="252"/>
      <c r="AT577" s="253" t="s">
        <v>146</v>
      </c>
      <c r="AU577" s="253" t="s">
        <v>80</v>
      </c>
      <c r="AV577" s="14" t="s">
        <v>137</v>
      </c>
      <c r="AW577" s="14" t="s">
        <v>35</v>
      </c>
      <c r="AX577" s="14" t="s">
        <v>71</v>
      </c>
      <c r="AY577" s="253" t="s">
        <v>136</v>
      </c>
    </row>
    <row customFormat="1" ht="13.5" r="578" s="12" spans="2:65">
      <c r="B578" s="217"/>
      <c r="C578" s="218"/>
      <c r="D578" s="219" t="s">
        <v>146</v>
      </c>
      <c r="E578" s="220" t="s">
        <v>21</v>
      </c>
      <c r="F578" s="221" t="s">
        <v>148</v>
      </c>
      <c r="G578" s="218"/>
      <c r="H578" s="222">
        <v>367.029</v>
      </c>
      <c r="I578" s="223"/>
      <c r="J578" s="218"/>
      <c r="K578" s="218"/>
      <c r="L578" s="224"/>
      <c r="M578" s="225"/>
      <c r="N578" s="226"/>
      <c r="O578" s="226"/>
      <c r="P578" s="226"/>
      <c r="Q578" s="226"/>
      <c r="R578" s="226"/>
      <c r="S578" s="226"/>
      <c r="T578" s="227"/>
      <c r="AT578" s="228" t="s">
        <v>146</v>
      </c>
      <c r="AU578" s="228" t="s">
        <v>80</v>
      </c>
      <c r="AV578" s="12" t="s">
        <v>144</v>
      </c>
      <c r="AW578" s="12" t="s">
        <v>35</v>
      </c>
      <c r="AX578" s="12" t="s">
        <v>76</v>
      </c>
      <c r="AY578" s="228" t="s">
        <v>136</v>
      </c>
    </row>
    <row customFormat="1" customHeight="1" ht="31.5" r="579" s="1" spans="2:65">
      <c r="B579" s="41"/>
      <c r="C579" s="193" t="s">
        <v>751</v>
      </c>
      <c r="D579" s="193" t="s">
        <v>139</v>
      </c>
      <c r="E579" s="194" t="s">
        <v>752</v>
      </c>
      <c r="F579" s="195" t="s">
        <v>753</v>
      </c>
      <c r="G579" s="196" t="s">
        <v>151</v>
      </c>
      <c r="H579" s="197">
        <v>367.029</v>
      </c>
      <c r="I579" s="198"/>
      <c r="J579" s="199">
        <f>ROUND(I579*H579,1)</f>
        <v>0</v>
      </c>
      <c r="K579" s="195" t="s">
        <v>143</v>
      </c>
      <c r="L579" s="61"/>
      <c r="M579" s="200" t="s">
        <v>21</v>
      </c>
      <c r="N579" s="201" t="s">
        <v>42</v>
      </c>
      <c r="O579" s="42"/>
      <c r="P579" s="202">
        <f>O579*H579</f>
        <v>0</v>
      </c>
      <c r="Q579" s="202">
        <v>2.5999999999999998E-4</v>
      </c>
      <c r="R579" s="202">
        <f>Q579*H579</f>
        <v>9.5427539999999991E-2</v>
      </c>
      <c r="S579" s="202">
        <v>0</v>
      </c>
      <c r="T579" s="203">
        <f>S579*H579</f>
        <v>0</v>
      </c>
      <c r="AR579" s="24" t="s">
        <v>250</v>
      </c>
      <c r="AT579" s="24" t="s">
        <v>139</v>
      </c>
      <c r="AU579" s="24" t="s">
        <v>80</v>
      </c>
      <c r="AY579" s="24" t="s">
        <v>136</v>
      </c>
      <c r="BE579" s="204">
        <f>IF(N579="základní",J579,0)</f>
        <v>0</v>
      </c>
      <c r="BF579" s="204">
        <f>IF(N579="snížená",J579,0)</f>
        <v>0</v>
      </c>
      <c r="BG579" s="204">
        <f>IF(N579="zákl. přenesená",J579,0)</f>
        <v>0</v>
      </c>
      <c r="BH579" s="204">
        <f>IF(N579="sníž. přenesená",J579,0)</f>
        <v>0</v>
      </c>
      <c r="BI579" s="204">
        <f>IF(N579="nulová",J579,0)</f>
        <v>0</v>
      </c>
      <c r="BJ579" s="24" t="s">
        <v>76</v>
      </c>
      <c r="BK579" s="204">
        <f>ROUND(I579*H579,1)</f>
        <v>0</v>
      </c>
      <c r="BL579" s="24" t="s">
        <v>250</v>
      </c>
      <c r="BM579" s="24" t="s">
        <v>754</v>
      </c>
    </row>
    <row customFormat="1" ht="13.5" r="580" s="13" spans="2:65">
      <c r="B580" s="232"/>
      <c r="C580" s="233"/>
      <c r="D580" s="207" t="s">
        <v>146</v>
      </c>
      <c r="E580" s="234" t="s">
        <v>21</v>
      </c>
      <c r="F580" s="235" t="s">
        <v>742</v>
      </c>
      <c r="G580" s="233"/>
      <c r="H580" s="236" t="s">
        <v>21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AT580" s="242" t="s">
        <v>146</v>
      </c>
      <c r="AU580" s="242" t="s">
        <v>80</v>
      </c>
      <c r="AV580" s="13" t="s">
        <v>76</v>
      </c>
      <c r="AW580" s="13" t="s">
        <v>35</v>
      </c>
      <c r="AX580" s="13" t="s">
        <v>71</v>
      </c>
      <c r="AY580" s="242" t="s">
        <v>136</v>
      </c>
    </row>
    <row customFormat="1" ht="13.5" r="581" s="11" spans="2:65">
      <c r="B581" s="205"/>
      <c r="C581" s="206"/>
      <c r="D581" s="207" t="s">
        <v>146</v>
      </c>
      <c r="E581" s="208" t="s">
        <v>21</v>
      </c>
      <c r="F581" s="209" t="s">
        <v>478</v>
      </c>
      <c r="G581" s="206"/>
      <c r="H581" s="210">
        <v>86.9</v>
      </c>
      <c r="I581" s="211"/>
      <c r="J581" s="206"/>
      <c r="K581" s="206"/>
      <c r="L581" s="212"/>
      <c r="M581" s="213"/>
      <c r="N581" s="214"/>
      <c r="O581" s="214"/>
      <c r="P581" s="214"/>
      <c r="Q581" s="214"/>
      <c r="R581" s="214"/>
      <c r="S581" s="214"/>
      <c r="T581" s="215"/>
      <c r="AT581" s="216" t="s">
        <v>146</v>
      </c>
      <c r="AU581" s="216" t="s">
        <v>80</v>
      </c>
      <c r="AV581" s="11" t="s">
        <v>80</v>
      </c>
      <c r="AW581" s="11" t="s">
        <v>35</v>
      </c>
      <c r="AX581" s="11" t="s">
        <v>71</v>
      </c>
      <c r="AY581" s="216" t="s">
        <v>136</v>
      </c>
    </row>
    <row customFormat="1" ht="13.5" r="582" s="11" spans="2:65">
      <c r="B582" s="205"/>
      <c r="C582" s="206"/>
      <c r="D582" s="207" t="s">
        <v>146</v>
      </c>
      <c r="E582" s="208" t="s">
        <v>21</v>
      </c>
      <c r="F582" s="209" t="s">
        <v>743</v>
      </c>
      <c r="G582" s="206"/>
      <c r="H582" s="210">
        <v>-2.4300000000000002</v>
      </c>
      <c r="I582" s="211"/>
      <c r="J582" s="206"/>
      <c r="K582" s="206"/>
      <c r="L582" s="212"/>
      <c r="M582" s="213"/>
      <c r="N582" s="214"/>
      <c r="O582" s="214"/>
      <c r="P582" s="214"/>
      <c r="Q582" s="214"/>
      <c r="R582" s="214"/>
      <c r="S582" s="214"/>
      <c r="T582" s="215"/>
      <c r="AT582" s="216" t="s">
        <v>146</v>
      </c>
      <c r="AU582" s="216" t="s">
        <v>80</v>
      </c>
      <c r="AV582" s="11" t="s">
        <v>80</v>
      </c>
      <c r="AW582" s="11" t="s">
        <v>35</v>
      </c>
      <c r="AX582" s="11" t="s">
        <v>71</v>
      </c>
      <c r="AY582" s="216" t="s">
        <v>136</v>
      </c>
    </row>
    <row customFormat="1" ht="13.5" r="583" s="11" spans="2:65">
      <c r="B583" s="205"/>
      <c r="C583" s="206"/>
      <c r="D583" s="207" t="s">
        <v>146</v>
      </c>
      <c r="E583" s="208" t="s">
        <v>21</v>
      </c>
      <c r="F583" s="209" t="s">
        <v>480</v>
      </c>
      <c r="G583" s="206"/>
      <c r="H583" s="210">
        <v>1.08</v>
      </c>
      <c r="I583" s="211"/>
      <c r="J583" s="206"/>
      <c r="K583" s="206"/>
      <c r="L583" s="212"/>
      <c r="M583" s="213"/>
      <c r="N583" s="214"/>
      <c r="O583" s="214"/>
      <c r="P583" s="214"/>
      <c r="Q583" s="214"/>
      <c r="R583" s="214"/>
      <c r="S583" s="214"/>
      <c r="T583" s="215"/>
      <c r="AT583" s="216" t="s">
        <v>146</v>
      </c>
      <c r="AU583" s="216" t="s">
        <v>80</v>
      </c>
      <c r="AV583" s="11" t="s">
        <v>80</v>
      </c>
      <c r="AW583" s="11" t="s">
        <v>35</v>
      </c>
      <c r="AX583" s="11" t="s">
        <v>71</v>
      </c>
      <c r="AY583" s="216" t="s">
        <v>136</v>
      </c>
    </row>
    <row customFormat="1" ht="13.5" r="584" s="11" spans="2:65">
      <c r="B584" s="205"/>
      <c r="C584" s="206"/>
      <c r="D584" s="207" t="s">
        <v>146</v>
      </c>
      <c r="E584" s="208" t="s">
        <v>21</v>
      </c>
      <c r="F584" s="209" t="s">
        <v>485</v>
      </c>
      <c r="G584" s="206"/>
      <c r="H584" s="210">
        <v>20.350000000000001</v>
      </c>
      <c r="I584" s="211"/>
      <c r="J584" s="206"/>
      <c r="K584" s="206"/>
      <c r="L584" s="212"/>
      <c r="M584" s="213"/>
      <c r="N584" s="214"/>
      <c r="O584" s="214"/>
      <c r="P584" s="214"/>
      <c r="Q584" s="214"/>
      <c r="R584" s="214"/>
      <c r="S584" s="214"/>
      <c r="T584" s="215"/>
      <c r="AT584" s="216" t="s">
        <v>146</v>
      </c>
      <c r="AU584" s="216" t="s">
        <v>80</v>
      </c>
      <c r="AV584" s="11" t="s">
        <v>80</v>
      </c>
      <c r="AW584" s="11" t="s">
        <v>35</v>
      </c>
      <c r="AX584" s="11" t="s">
        <v>71</v>
      </c>
      <c r="AY584" s="216" t="s">
        <v>136</v>
      </c>
    </row>
    <row customFormat="1" ht="13.5" r="585" s="11" spans="2:65">
      <c r="B585" s="205"/>
      <c r="C585" s="206"/>
      <c r="D585" s="207" t="s">
        <v>146</v>
      </c>
      <c r="E585" s="208" t="s">
        <v>21</v>
      </c>
      <c r="F585" s="209" t="s">
        <v>408</v>
      </c>
      <c r="G585" s="206"/>
      <c r="H585" s="210">
        <v>12.25</v>
      </c>
      <c r="I585" s="211"/>
      <c r="J585" s="206"/>
      <c r="K585" s="206"/>
      <c r="L585" s="212"/>
      <c r="M585" s="213"/>
      <c r="N585" s="214"/>
      <c r="O585" s="214"/>
      <c r="P585" s="214"/>
      <c r="Q585" s="214"/>
      <c r="R585" s="214"/>
      <c r="S585" s="214"/>
      <c r="T585" s="215"/>
      <c r="AT585" s="216" t="s">
        <v>146</v>
      </c>
      <c r="AU585" s="216" t="s">
        <v>80</v>
      </c>
      <c r="AV585" s="11" t="s">
        <v>80</v>
      </c>
      <c r="AW585" s="11" t="s">
        <v>35</v>
      </c>
      <c r="AX585" s="11" t="s">
        <v>71</v>
      </c>
      <c r="AY585" s="216" t="s">
        <v>136</v>
      </c>
    </row>
    <row customFormat="1" ht="13.5" r="586" s="11" spans="2:65">
      <c r="B586" s="205"/>
      <c r="C586" s="206"/>
      <c r="D586" s="207" t="s">
        <v>146</v>
      </c>
      <c r="E586" s="208" t="s">
        <v>21</v>
      </c>
      <c r="F586" s="209" t="s">
        <v>490</v>
      </c>
      <c r="G586" s="206"/>
      <c r="H586" s="210">
        <v>-0.60799999999999998</v>
      </c>
      <c r="I586" s="211"/>
      <c r="J586" s="206"/>
      <c r="K586" s="206"/>
      <c r="L586" s="212"/>
      <c r="M586" s="213"/>
      <c r="N586" s="214"/>
      <c r="O586" s="214"/>
      <c r="P586" s="214"/>
      <c r="Q586" s="214"/>
      <c r="R586" s="214"/>
      <c r="S586" s="214"/>
      <c r="T586" s="215"/>
      <c r="AT586" s="216" t="s">
        <v>146</v>
      </c>
      <c r="AU586" s="216" t="s">
        <v>80</v>
      </c>
      <c r="AV586" s="11" t="s">
        <v>80</v>
      </c>
      <c r="AW586" s="11" t="s">
        <v>35</v>
      </c>
      <c r="AX586" s="11" t="s">
        <v>71</v>
      </c>
      <c r="AY586" s="216" t="s">
        <v>136</v>
      </c>
    </row>
    <row customFormat="1" ht="13.5" r="587" s="11" spans="2:65">
      <c r="B587" s="205"/>
      <c r="C587" s="206"/>
      <c r="D587" s="207" t="s">
        <v>146</v>
      </c>
      <c r="E587" s="208" t="s">
        <v>21</v>
      </c>
      <c r="F587" s="209" t="s">
        <v>491</v>
      </c>
      <c r="G587" s="206"/>
      <c r="H587" s="210">
        <v>0.312</v>
      </c>
      <c r="I587" s="211"/>
      <c r="J587" s="206"/>
      <c r="K587" s="206"/>
      <c r="L587" s="212"/>
      <c r="M587" s="213"/>
      <c r="N587" s="214"/>
      <c r="O587" s="214"/>
      <c r="P587" s="214"/>
      <c r="Q587" s="214"/>
      <c r="R587" s="214"/>
      <c r="S587" s="214"/>
      <c r="T587" s="215"/>
      <c r="AT587" s="216" t="s">
        <v>146</v>
      </c>
      <c r="AU587" s="216" t="s">
        <v>80</v>
      </c>
      <c r="AV587" s="11" t="s">
        <v>80</v>
      </c>
      <c r="AW587" s="11" t="s">
        <v>35</v>
      </c>
      <c r="AX587" s="11" t="s">
        <v>71</v>
      </c>
      <c r="AY587" s="216" t="s">
        <v>136</v>
      </c>
    </row>
    <row customFormat="1" ht="13.5" r="588" s="14" spans="2:65">
      <c r="B588" s="243"/>
      <c r="C588" s="244"/>
      <c r="D588" s="207" t="s">
        <v>146</v>
      </c>
      <c r="E588" s="245" t="s">
        <v>21</v>
      </c>
      <c r="F588" s="246" t="s">
        <v>187</v>
      </c>
      <c r="G588" s="244"/>
      <c r="H588" s="247">
        <v>117.854</v>
      </c>
      <c r="I588" s="248"/>
      <c r="J588" s="244"/>
      <c r="K588" s="244"/>
      <c r="L588" s="249"/>
      <c r="M588" s="250"/>
      <c r="N588" s="251"/>
      <c r="O588" s="251"/>
      <c r="P588" s="251"/>
      <c r="Q588" s="251"/>
      <c r="R588" s="251"/>
      <c r="S588" s="251"/>
      <c r="T588" s="252"/>
      <c r="AT588" s="253" t="s">
        <v>146</v>
      </c>
      <c r="AU588" s="253" t="s">
        <v>80</v>
      </c>
      <c r="AV588" s="14" t="s">
        <v>137</v>
      </c>
      <c r="AW588" s="14" t="s">
        <v>35</v>
      </c>
      <c r="AX588" s="14" t="s">
        <v>71</v>
      </c>
      <c r="AY588" s="253" t="s">
        <v>136</v>
      </c>
    </row>
    <row customFormat="1" ht="13.5" r="589" s="13" spans="2:65">
      <c r="B589" s="232"/>
      <c r="C589" s="233"/>
      <c r="D589" s="207" t="s">
        <v>146</v>
      </c>
      <c r="E589" s="234" t="s">
        <v>21</v>
      </c>
      <c r="F589" s="235" t="s">
        <v>744</v>
      </c>
      <c r="G589" s="233"/>
      <c r="H589" s="236" t="s">
        <v>21</v>
      </c>
      <c r="I589" s="237"/>
      <c r="J589" s="233"/>
      <c r="K589" s="233"/>
      <c r="L589" s="238"/>
      <c r="M589" s="239"/>
      <c r="N589" s="240"/>
      <c r="O589" s="240"/>
      <c r="P589" s="240"/>
      <c r="Q589" s="240"/>
      <c r="R589" s="240"/>
      <c r="S589" s="240"/>
      <c r="T589" s="241"/>
      <c r="AT589" s="242" t="s">
        <v>146</v>
      </c>
      <c r="AU589" s="242" t="s">
        <v>80</v>
      </c>
      <c r="AV589" s="13" t="s">
        <v>76</v>
      </c>
      <c r="AW589" s="13" t="s">
        <v>35</v>
      </c>
      <c r="AX589" s="13" t="s">
        <v>71</v>
      </c>
      <c r="AY589" s="242" t="s">
        <v>136</v>
      </c>
    </row>
    <row customFormat="1" ht="13.5" r="590" s="11" spans="2:65">
      <c r="B590" s="205"/>
      <c r="C590" s="206"/>
      <c r="D590" s="207" t="s">
        <v>146</v>
      </c>
      <c r="E590" s="208" t="s">
        <v>21</v>
      </c>
      <c r="F590" s="209" t="s">
        <v>745</v>
      </c>
      <c r="G590" s="206"/>
      <c r="H590" s="210">
        <v>140.22</v>
      </c>
      <c r="I590" s="211"/>
      <c r="J590" s="206"/>
      <c r="K590" s="206"/>
      <c r="L590" s="212"/>
      <c r="M590" s="213"/>
      <c r="N590" s="214"/>
      <c r="O590" s="214"/>
      <c r="P590" s="214"/>
      <c r="Q590" s="214"/>
      <c r="R590" s="214"/>
      <c r="S590" s="214"/>
      <c r="T590" s="215"/>
      <c r="AT590" s="216" t="s">
        <v>146</v>
      </c>
      <c r="AU590" s="216" t="s">
        <v>80</v>
      </c>
      <c r="AV590" s="11" t="s">
        <v>80</v>
      </c>
      <c r="AW590" s="11" t="s">
        <v>35</v>
      </c>
      <c r="AX590" s="11" t="s">
        <v>71</v>
      </c>
      <c r="AY590" s="216" t="s">
        <v>136</v>
      </c>
    </row>
    <row customFormat="1" ht="27" r="591" s="11" spans="2:65">
      <c r="B591" s="205"/>
      <c r="C591" s="206"/>
      <c r="D591" s="207" t="s">
        <v>146</v>
      </c>
      <c r="E591" s="208" t="s">
        <v>21</v>
      </c>
      <c r="F591" s="209" t="s">
        <v>746</v>
      </c>
      <c r="G591" s="206"/>
      <c r="H591" s="210">
        <v>134.13399999999999</v>
      </c>
      <c r="I591" s="211"/>
      <c r="J591" s="206"/>
      <c r="K591" s="206"/>
      <c r="L591" s="212"/>
      <c r="M591" s="213"/>
      <c r="N591" s="214"/>
      <c r="O591" s="214"/>
      <c r="P591" s="214"/>
      <c r="Q591" s="214"/>
      <c r="R591" s="214"/>
      <c r="S591" s="214"/>
      <c r="T591" s="215"/>
      <c r="AT591" s="216" t="s">
        <v>146</v>
      </c>
      <c r="AU591" s="216" t="s">
        <v>80</v>
      </c>
      <c r="AV591" s="11" t="s">
        <v>80</v>
      </c>
      <c r="AW591" s="11" t="s">
        <v>35</v>
      </c>
      <c r="AX591" s="11" t="s">
        <v>71</v>
      </c>
      <c r="AY591" s="216" t="s">
        <v>136</v>
      </c>
    </row>
    <row customFormat="1" ht="13.5" r="592" s="11" spans="2:65">
      <c r="B592" s="205"/>
      <c r="C592" s="206"/>
      <c r="D592" s="207" t="s">
        <v>146</v>
      </c>
      <c r="E592" s="208" t="s">
        <v>21</v>
      </c>
      <c r="F592" s="209" t="s">
        <v>747</v>
      </c>
      <c r="G592" s="206"/>
      <c r="H592" s="210">
        <v>58.575000000000003</v>
      </c>
      <c r="I592" s="211"/>
      <c r="J592" s="206"/>
      <c r="K592" s="206"/>
      <c r="L592" s="212"/>
      <c r="M592" s="213"/>
      <c r="N592" s="214"/>
      <c r="O592" s="214"/>
      <c r="P592" s="214"/>
      <c r="Q592" s="214"/>
      <c r="R592" s="214"/>
      <c r="S592" s="214"/>
      <c r="T592" s="215"/>
      <c r="AT592" s="216" t="s">
        <v>146</v>
      </c>
      <c r="AU592" s="216" t="s">
        <v>80</v>
      </c>
      <c r="AV592" s="11" t="s">
        <v>80</v>
      </c>
      <c r="AW592" s="11" t="s">
        <v>35</v>
      </c>
      <c r="AX592" s="11" t="s">
        <v>71</v>
      </c>
      <c r="AY592" s="216" t="s">
        <v>136</v>
      </c>
    </row>
    <row customFormat="1" ht="13.5" r="593" s="13" spans="2:51">
      <c r="B593" s="232"/>
      <c r="C593" s="233"/>
      <c r="D593" s="207" t="s">
        <v>146</v>
      </c>
      <c r="E593" s="234" t="s">
        <v>21</v>
      </c>
      <c r="F593" s="235" t="s">
        <v>204</v>
      </c>
      <c r="G593" s="233"/>
      <c r="H593" s="236" t="s">
        <v>21</v>
      </c>
      <c r="I593" s="237"/>
      <c r="J593" s="233"/>
      <c r="K593" s="233"/>
      <c r="L593" s="238"/>
      <c r="M593" s="239"/>
      <c r="N593" s="240"/>
      <c r="O593" s="240"/>
      <c r="P593" s="240"/>
      <c r="Q593" s="240"/>
      <c r="R593" s="240"/>
      <c r="S593" s="240"/>
      <c r="T593" s="241"/>
      <c r="AT593" s="242" t="s">
        <v>146</v>
      </c>
      <c r="AU593" s="242" t="s">
        <v>80</v>
      </c>
      <c r="AV593" s="13" t="s">
        <v>76</v>
      </c>
      <c r="AW593" s="13" t="s">
        <v>35</v>
      </c>
      <c r="AX593" s="13" t="s">
        <v>71</v>
      </c>
      <c r="AY593" s="242" t="s">
        <v>136</v>
      </c>
    </row>
    <row customFormat="1" ht="13.5" r="594" s="11" spans="2:51">
      <c r="B594" s="205"/>
      <c r="C594" s="206"/>
      <c r="D594" s="207" t="s">
        <v>146</v>
      </c>
      <c r="E594" s="208" t="s">
        <v>21</v>
      </c>
      <c r="F594" s="209" t="s">
        <v>205</v>
      </c>
      <c r="G594" s="206"/>
      <c r="H594" s="210">
        <v>-2.38</v>
      </c>
      <c r="I594" s="211"/>
      <c r="J594" s="206"/>
      <c r="K594" s="206"/>
      <c r="L594" s="212"/>
      <c r="M594" s="213"/>
      <c r="N594" s="214"/>
      <c r="O594" s="214"/>
      <c r="P594" s="214"/>
      <c r="Q594" s="214"/>
      <c r="R594" s="214"/>
      <c r="S594" s="214"/>
      <c r="T594" s="215"/>
      <c r="AT594" s="216" t="s">
        <v>146</v>
      </c>
      <c r="AU594" s="216" t="s">
        <v>80</v>
      </c>
      <c r="AV594" s="11" t="s">
        <v>80</v>
      </c>
      <c r="AW594" s="11" t="s">
        <v>35</v>
      </c>
      <c r="AX594" s="11" t="s">
        <v>71</v>
      </c>
      <c r="AY594" s="216" t="s">
        <v>136</v>
      </c>
    </row>
    <row customFormat="1" ht="13.5" r="595" s="11" spans="2:51">
      <c r="B595" s="205"/>
      <c r="C595" s="206"/>
      <c r="D595" s="207" t="s">
        <v>146</v>
      </c>
      <c r="E595" s="208" t="s">
        <v>21</v>
      </c>
      <c r="F595" s="209" t="s">
        <v>206</v>
      </c>
      <c r="G595" s="206"/>
      <c r="H595" s="210">
        <v>-6.16</v>
      </c>
      <c r="I595" s="211"/>
      <c r="J595" s="206"/>
      <c r="K595" s="206"/>
      <c r="L595" s="212"/>
      <c r="M595" s="213"/>
      <c r="N595" s="214"/>
      <c r="O595" s="214"/>
      <c r="P595" s="214"/>
      <c r="Q595" s="214"/>
      <c r="R595" s="214"/>
      <c r="S595" s="214"/>
      <c r="T595" s="215"/>
      <c r="AT595" s="216" t="s">
        <v>146</v>
      </c>
      <c r="AU595" s="216" t="s">
        <v>80</v>
      </c>
      <c r="AV595" s="11" t="s">
        <v>80</v>
      </c>
      <c r="AW595" s="11" t="s">
        <v>35</v>
      </c>
      <c r="AX595" s="11" t="s">
        <v>71</v>
      </c>
      <c r="AY595" s="216" t="s">
        <v>136</v>
      </c>
    </row>
    <row customFormat="1" ht="13.5" r="596" s="11" spans="2:51">
      <c r="B596" s="205"/>
      <c r="C596" s="206"/>
      <c r="D596" s="207" t="s">
        <v>146</v>
      </c>
      <c r="E596" s="208" t="s">
        <v>21</v>
      </c>
      <c r="F596" s="209" t="s">
        <v>207</v>
      </c>
      <c r="G596" s="206"/>
      <c r="H596" s="210">
        <v>-2.82</v>
      </c>
      <c r="I596" s="211"/>
      <c r="J596" s="206"/>
      <c r="K596" s="206"/>
      <c r="L596" s="212"/>
      <c r="M596" s="213"/>
      <c r="N596" s="214"/>
      <c r="O596" s="214"/>
      <c r="P596" s="214"/>
      <c r="Q596" s="214"/>
      <c r="R596" s="214"/>
      <c r="S596" s="214"/>
      <c r="T596" s="215"/>
      <c r="AT596" s="216" t="s">
        <v>146</v>
      </c>
      <c r="AU596" s="216" t="s">
        <v>80</v>
      </c>
      <c r="AV596" s="11" t="s">
        <v>80</v>
      </c>
      <c r="AW596" s="11" t="s">
        <v>35</v>
      </c>
      <c r="AX596" s="11" t="s">
        <v>71</v>
      </c>
      <c r="AY596" s="216" t="s">
        <v>136</v>
      </c>
    </row>
    <row customFormat="1" ht="13.5" r="597" s="11" spans="2:51">
      <c r="B597" s="205"/>
      <c r="C597" s="206"/>
      <c r="D597" s="207" t="s">
        <v>146</v>
      </c>
      <c r="E597" s="208" t="s">
        <v>21</v>
      </c>
      <c r="F597" s="209" t="s">
        <v>208</v>
      </c>
      <c r="G597" s="206"/>
      <c r="H597" s="210">
        <v>-0.54</v>
      </c>
      <c r="I597" s="211"/>
      <c r="J597" s="206"/>
      <c r="K597" s="206"/>
      <c r="L597" s="212"/>
      <c r="M597" s="213"/>
      <c r="N597" s="214"/>
      <c r="O597" s="214"/>
      <c r="P597" s="214"/>
      <c r="Q597" s="214"/>
      <c r="R597" s="214"/>
      <c r="S597" s="214"/>
      <c r="T597" s="215"/>
      <c r="AT597" s="216" t="s">
        <v>146</v>
      </c>
      <c r="AU597" s="216" t="s">
        <v>80</v>
      </c>
      <c r="AV597" s="11" t="s">
        <v>80</v>
      </c>
      <c r="AW597" s="11" t="s">
        <v>35</v>
      </c>
      <c r="AX597" s="11" t="s">
        <v>71</v>
      </c>
      <c r="AY597" s="216" t="s">
        <v>136</v>
      </c>
    </row>
    <row customFormat="1" ht="13.5" r="598" s="11" spans="2:51">
      <c r="B598" s="205"/>
      <c r="C598" s="206"/>
      <c r="D598" s="207" t="s">
        <v>146</v>
      </c>
      <c r="E598" s="208" t="s">
        <v>21</v>
      </c>
      <c r="F598" s="209" t="s">
        <v>209</v>
      </c>
      <c r="G598" s="206"/>
      <c r="H598" s="210">
        <v>-3.3</v>
      </c>
      <c r="I598" s="211"/>
      <c r="J598" s="206"/>
      <c r="K598" s="206"/>
      <c r="L598" s="212"/>
      <c r="M598" s="213"/>
      <c r="N598" s="214"/>
      <c r="O598" s="214"/>
      <c r="P598" s="214"/>
      <c r="Q598" s="214"/>
      <c r="R598" s="214"/>
      <c r="S598" s="214"/>
      <c r="T598" s="215"/>
      <c r="AT598" s="216" t="s">
        <v>146</v>
      </c>
      <c r="AU598" s="216" t="s">
        <v>80</v>
      </c>
      <c r="AV598" s="11" t="s">
        <v>80</v>
      </c>
      <c r="AW598" s="11" t="s">
        <v>35</v>
      </c>
      <c r="AX598" s="11" t="s">
        <v>71</v>
      </c>
      <c r="AY598" s="216" t="s">
        <v>136</v>
      </c>
    </row>
    <row customFormat="1" ht="13.5" r="599" s="14" spans="2:51">
      <c r="B599" s="243"/>
      <c r="C599" s="244"/>
      <c r="D599" s="207" t="s">
        <v>146</v>
      </c>
      <c r="E599" s="245" t="s">
        <v>21</v>
      </c>
      <c r="F599" s="246" t="s">
        <v>187</v>
      </c>
      <c r="G599" s="244"/>
      <c r="H599" s="247">
        <v>317.72899999999998</v>
      </c>
      <c r="I599" s="248"/>
      <c r="J599" s="244"/>
      <c r="K599" s="244"/>
      <c r="L599" s="249"/>
      <c r="M599" s="250"/>
      <c r="N599" s="251"/>
      <c r="O599" s="251"/>
      <c r="P599" s="251"/>
      <c r="Q599" s="251"/>
      <c r="R599" s="251"/>
      <c r="S599" s="251"/>
      <c r="T599" s="252"/>
      <c r="AT599" s="253" t="s">
        <v>146</v>
      </c>
      <c r="AU599" s="253" t="s">
        <v>80</v>
      </c>
      <c r="AV599" s="14" t="s">
        <v>137</v>
      </c>
      <c r="AW599" s="14" t="s">
        <v>35</v>
      </c>
      <c r="AX599" s="14" t="s">
        <v>71</v>
      </c>
      <c r="AY599" s="253" t="s">
        <v>136</v>
      </c>
    </row>
    <row customFormat="1" ht="13.5" r="600" s="13" spans="2:51">
      <c r="B600" s="232"/>
      <c r="C600" s="233"/>
      <c r="D600" s="207" t="s">
        <v>146</v>
      </c>
      <c r="E600" s="234" t="s">
        <v>21</v>
      </c>
      <c r="F600" s="235" t="s">
        <v>210</v>
      </c>
      <c r="G600" s="233"/>
      <c r="H600" s="236" t="s">
        <v>21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AT600" s="242" t="s">
        <v>146</v>
      </c>
      <c r="AU600" s="242" t="s">
        <v>80</v>
      </c>
      <c r="AV600" s="13" t="s">
        <v>76</v>
      </c>
      <c r="AW600" s="13" t="s">
        <v>35</v>
      </c>
      <c r="AX600" s="13" t="s">
        <v>71</v>
      </c>
      <c r="AY600" s="242" t="s">
        <v>136</v>
      </c>
    </row>
    <row customFormat="1" ht="13.5" r="601" s="11" spans="2:51">
      <c r="B601" s="205"/>
      <c r="C601" s="206"/>
      <c r="D601" s="207" t="s">
        <v>146</v>
      </c>
      <c r="E601" s="208" t="s">
        <v>21</v>
      </c>
      <c r="F601" s="209" t="s">
        <v>212</v>
      </c>
      <c r="G601" s="206"/>
      <c r="H601" s="210">
        <v>-3.28</v>
      </c>
      <c r="I601" s="211"/>
      <c r="J601" s="206"/>
      <c r="K601" s="206"/>
      <c r="L601" s="212"/>
      <c r="M601" s="213"/>
      <c r="N601" s="214"/>
      <c r="O601" s="214"/>
      <c r="P601" s="214"/>
      <c r="Q601" s="214"/>
      <c r="R601" s="214"/>
      <c r="S601" s="214"/>
      <c r="T601" s="215"/>
      <c r="AT601" s="216" t="s">
        <v>146</v>
      </c>
      <c r="AU601" s="216" t="s">
        <v>80</v>
      </c>
      <c r="AV601" s="11" t="s">
        <v>80</v>
      </c>
      <c r="AW601" s="11" t="s">
        <v>35</v>
      </c>
      <c r="AX601" s="11" t="s">
        <v>71</v>
      </c>
      <c r="AY601" s="216" t="s">
        <v>136</v>
      </c>
    </row>
    <row customFormat="1" ht="13.5" r="602" s="11" spans="2:51">
      <c r="B602" s="205"/>
      <c r="C602" s="206"/>
      <c r="D602" s="207" t="s">
        <v>146</v>
      </c>
      <c r="E602" s="208" t="s">
        <v>21</v>
      </c>
      <c r="F602" s="209" t="s">
        <v>211</v>
      </c>
      <c r="G602" s="206"/>
      <c r="H602" s="210">
        <v>-2.87</v>
      </c>
      <c r="I602" s="211"/>
      <c r="J602" s="206"/>
      <c r="K602" s="206"/>
      <c r="L602" s="212"/>
      <c r="M602" s="213"/>
      <c r="N602" s="214"/>
      <c r="O602" s="214"/>
      <c r="P602" s="214"/>
      <c r="Q602" s="214"/>
      <c r="R602" s="214"/>
      <c r="S602" s="214"/>
      <c r="T602" s="215"/>
      <c r="AT602" s="216" t="s">
        <v>146</v>
      </c>
      <c r="AU602" s="216" t="s">
        <v>80</v>
      </c>
      <c r="AV602" s="11" t="s">
        <v>80</v>
      </c>
      <c r="AW602" s="11" t="s">
        <v>35</v>
      </c>
      <c r="AX602" s="11" t="s">
        <v>71</v>
      </c>
      <c r="AY602" s="216" t="s">
        <v>136</v>
      </c>
    </row>
    <row customFormat="1" ht="13.5" r="603" s="11" spans="2:51">
      <c r="B603" s="205"/>
      <c r="C603" s="206"/>
      <c r="D603" s="207" t="s">
        <v>146</v>
      </c>
      <c r="E603" s="208" t="s">
        <v>21</v>
      </c>
      <c r="F603" s="209" t="s">
        <v>213</v>
      </c>
      <c r="G603" s="206"/>
      <c r="H603" s="210">
        <v>-20.295000000000002</v>
      </c>
      <c r="I603" s="211"/>
      <c r="J603" s="206"/>
      <c r="K603" s="206"/>
      <c r="L603" s="212"/>
      <c r="M603" s="213"/>
      <c r="N603" s="214"/>
      <c r="O603" s="214"/>
      <c r="P603" s="214"/>
      <c r="Q603" s="214"/>
      <c r="R603" s="214"/>
      <c r="S603" s="214"/>
      <c r="T603" s="215"/>
      <c r="AT603" s="216" t="s">
        <v>146</v>
      </c>
      <c r="AU603" s="216" t="s">
        <v>80</v>
      </c>
      <c r="AV603" s="11" t="s">
        <v>80</v>
      </c>
      <c r="AW603" s="11" t="s">
        <v>35</v>
      </c>
      <c r="AX603" s="11" t="s">
        <v>71</v>
      </c>
      <c r="AY603" s="216" t="s">
        <v>136</v>
      </c>
    </row>
    <row customFormat="1" ht="13.5" r="604" s="14" spans="2:51">
      <c r="B604" s="243"/>
      <c r="C604" s="244"/>
      <c r="D604" s="207" t="s">
        <v>146</v>
      </c>
      <c r="E604" s="245" t="s">
        <v>21</v>
      </c>
      <c r="F604" s="246" t="s">
        <v>187</v>
      </c>
      <c r="G604" s="244"/>
      <c r="H604" s="247">
        <v>-26.445</v>
      </c>
      <c r="I604" s="248"/>
      <c r="J604" s="244"/>
      <c r="K604" s="244"/>
      <c r="L604" s="249"/>
      <c r="M604" s="250"/>
      <c r="N604" s="251"/>
      <c r="O604" s="251"/>
      <c r="P604" s="251"/>
      <c r="Q604" s="251"/>
      <c r="R604" s="251"/>
      <c r="S604" s="251"/>
      <c r="T604" s="252"/>
      <c r="AT604" s="253" t="s">
        <v>146</v>
      </c>
      <c r="AU604" s="253" t="s">
        <v>80</v>
      </c>
      <c r="AV604" s="14" t="s">
        <v>137</v>
      </c>
      <c r="AW604" s="14" t="s">
        <v>35</v>
      </c>
      <c r="AX604" s="14" t="s">
        <v>71</v>
      </c>
      <c r="AY604" s="253" t="s">
        <v>136</v>
      </c>
    </row>
    <row customFormat="1" ht="13.5" r="605" s="13" spans="2:51">
      <c r="B605" s="232"/>
      <c r="C605" s="233"/>
      <c r="D605" s="207" t="s">
        <v>146</v>
      </c>
      <c r="E605" s="234" t="s">
        <v>21</v>
      </c>
      <c r="F605" s="235" t="s">
        <v>214</v>
      </c>
      <c r="G605" s="233"/>
      <c r="H605" s="236" t="s">
        <v>21</v>
      </c>
      <c r="I605" s="237"/>
      <c r="J605" s="233"/>
      <c r="K605" s="233"/>
      <c r="L605" s="238"/>
      <c r="M605" s="239"/>
      <c r="N605" s="240"/>
      <c r="O605" s="240"/>
      <c r="P605" s="240"/>
      <c r="Q605" s="240"/>
      <c r="R605" s="240"/>
      <c r="S605" s="240"/>
      <c r="T605" s="241"/>
      <c r="AT605" s="242" t="s">
        <v>146</v>
      </c>
      <c r="AU605" s="242" t="s">
        <v>80</v>
      </c>
      <c r="AV605" s="13" t="s">
        <v>76</v>
      </c>
      <c r="AW605" s="13" t="s">
        <v>35</v>
      </c>
      <c r="AX605" s="13" t="s">
        <v>71</v>
      </c>
      <c r="AY605" s="242" t="s">
        <v>136</v>
      </c>
    </row>
    <row customFormat="1" ht="13.5" r="606" s="11" spans="2:51">
      <c r="B606" s="205"/>
      <c r="C606" s="206"/>
      <c r="D606" s="207" t="s">
        <v>146</v>
      </c>
      <c r="E606" s="208" t="s">
        <v>21</v>
      </c>
      <c r="F606" s="209" t="s">
        <v>215</v>
      </c>
      <c r="G606" s="206"/>
      <c r="H606" s="210">
        <v>1.2</v>
      </c>
      <c r="I606" s="211"/>
      <c r="J606" s="206"/>
      <c r="K606" s="206"/>
      <c r="L606" s="212"/>
      <c r="M606" s="213"/>
      <c r="N606" s="214"/>
      <c r="O606" s="214"/>
      <c r="P606" s="214"/>
      <c r="Q606" s="214"/>
      <c r="R606" s="214"/>
      <c r="S606" s="214"/>
      <c r="T606" s="215"/>
      <c r="AT606" s="216" t="s">
        <v>146</v>
      </c>
      <c r="AU606" s="216" t="s">
        <v>80</v>
      </c>
      <c r="AV606" s="11" t="s">
        <v>80</v>
      </c>
      <c r="AW606" s="11" t="s">
        <v>35</v>
      </c>
      <c r="AX606" s="11" t="s">
        <v>71</v>
      </c>
      <c r="AY606" s="216" t="s">
        <v>136</v>
      </c>
    </row>
    <row customFormat="1" ht="13.5" r="607" s="11" spans="2:51">
      <c r="B607" s="205"/>
      <c r="C607" s="206"/>
      <c r="D607" s="207" t="s">
        <v>146</v>
      </c>
      <c r="E607" s="208" t="s">
        <v>21</v>
      </c>
      <c r="F607" s="209" t="s">
        <v>216</v>
      </c>
      <c r="G607" s="206"/>
      <c r="H607" s="210">
        <v>2.9</v>
      </c>
      <c r="I607" s="211"/>
      <c r="J607" s="206"/>
      <c r="K607" s="206"/>
      <c r="L607" s="212"/>
      <c r="M607" s="213"/>
      <c r="N607" s="214"/>
      <c r="O607" s="214"/>
      <c r="P607" s="214"/>
      <c r="Q607" s="214"/>
      <c r="R607" s="214"/>
      <c r="S607" s="214"/>
      <c r="T607" s="215"/>
      <c r="AT607" s="216" t="s">
        <v>146</v>
      </c>
      <c r="AU607" s="216" t="s">
        <v>80</v>
      </c>
      <c r="AV607" s="11" t="s">
        <v>80</v>
      </c>
      <c r="AW607" s="11" t="s">
        <v>35</v>
      </c>
      <c r="AX607" s="11" t="s">
        <v>71</v>
      </c>
      <c r="AY607" s="216" t="s">
        <v>136</v>
      </c>
    </row>
    <row customFormat="1" ht="13.5" r="608" s="11" spans="2:51">
      <c r="B608" s="205"/>
      <c r="C608" s="206"/>
      <c r="D608" s="207" t="s">
        <v>146</v>
      </c>
      <c r="E608" s="208" t="s">
        <v>21</v>
      </c>
      <c r="F608" s="209" t="s">
        <v>217</v>
      </c>
      <c r="G608" s="206"/>
      <c r="H608" s="210">
        <v>0.47499999999999998</v>
      </c>
      <c r="I608" s="211"/>
      <c r="J608" s="206"/>
      <c r="K608" s="206"/>
      <c r="L608" s="212"/>
      <c r="M608" s="213"/>
      <c r="N608" s="214"/>
      <c r="O608" s="214"/>
      <c r="P608" s="214"/>
      <c r="Q608" s="214"/>
      <c r="R608" s="214"/>
      <c r="S608" s="214"/>
      <c r="T608" s="215"/>
      <c r="AT608" s="216" t="s">
        <v>146</v>
      </c>
      <c r="AU608" s="216" t="s">
        <v>80</v>
      </c>
      <c r="AV608" s="11" t="s">
        <v>80</v>
      </c>
      <c r="AW608" s="11" t="s">
        <v>35</v>
      </c>
      <c r="AX608" s="11" t="s">
        <v>71</v>
      </c>
      <c r="AY608" s="216" t="s">
        <v>136</v>
      </c>
    </row>
    <row customFormat="1" ht="13.5" r="609" s="11" spans="2:65">
      <c r="B609" s="205"/>
      <c r="C609" s="206"/>
      <c r="D609" s="207" t="s">
        <v>146</v>
      </c>
      <c r="E609" s="208" t="s">
        <v>21</v>
      </c>
      <c r="F609" s="209" t="s">
        <v>218</v>
      </c>
      <c r="G609" s="206"/>
      <c r="H609" s="210">
        <v>0.6</v>
      </c>
      <c r="I609" s="211"/>
      <c r="J609" s="206"/>
      <c r="K609" s="206"/>
      <c r="L609" s="212"/>
      <c r="M609" s="213"/>
      <c r="N609" s="214"/>
      <c r="O609" s="214"/>
      <c r="P609" s="214"/>
      <c r="Q609" s="214"/>
      <c r="R609" s="214"/>
      <c r="S609" s="214"/>
      <c r="T609" s="215"/>
      <c r="AT609" s="216" t="s">
        <v>146</v>
      </c>
      <c r="AU609" s="216" t="s">
        <v>80</v>
      </c>
      <c r="AV609" s="11" t="s">
        <v>80</v>
      </c>
      <c r="AW609" s="11" t="s">
        <v>35</v>
      </c>
      <c r="AX609" s="11" t="s">
        <v>71</v>
      </c>
      <c r="AY609" s="216" t="s">
        <v>136</v>
      </c>
    </row>
    <row customFormat="1" ht="13.5" r="610" s="11" spans="2:65">
      <c r="B610" s="205"/>
      <c r="C610" s="206"/>
      <c r="D610" s="207" t="s">
        <v>146</v>
      </c>
      <c r="E610" s="208" t="s">
        <v>21</v>
      </c>
      <c r="F610" s="209" t="s">
        <v>219</v>
      </c>
      <c r="G610" s="206"/>
      <c r="H610" s="210">
        <v>2.12</v>
      </c>
      <c r="I610" s="211"/>
      <c r="J610" s="206"/>
      <c r="K610" s="206"/>
      <c r="L610" s="212"/>
      <c r="M610" s="213"/>
      <c r="N610" s="214"/>
      <c r="O610" s="214"/>
      <c r="P610" s="214"/>
      <c r="Q610" s="214"/>
      <c r="R610" s="214"/>
      <c r="S610" s="214"/>
      <c r="T610" s="215"/>
      <c r="AT610" s="216" t="s">
        <v>146</v>
      </c>
      <c r="AU610" s="216" t="s">
        <v>80</v>
      </c>
      <c r="AV610" s="11" t="s">
        <v>80</v>
      </c>
      <c r="AW610" s="11" t="s">
        <v>35</v>
      </c>
      <c r="AX610" s="11" t="s">
        <v>71</v>
      </c>
      <c r="AY610" s="216" t="s">
        <v>136</v>
      </c>
    </row>
    <row customFormat="1" ht="13.5" r="611" s="14" spans="2:65">
      <c r="B611" s="243"/>
      <c r="C611" s="244"/>
      <c r="D611" s="207" t="s">
        <v>146</v>
      </c>
      <c r="E611" s="245" t="s">
        <v>21</v>
      </c>
      <c r="F611" s="246" t="s">
        <v>187</v>
      </c>
      <c r="G611" s="244"/>
      <c r="H611" s="247">
        <v>7.2949999999999999</v>
      </c>
      <c r="I611" s="248"/>
      <c r="J611" s="244"/>
      <c r="K611" s="244"/>
      <c r="L611" s="249"/>
      <c r="M611" s="250"/>
      <c r="N611" s="251"/>
      <c r="O611" s="251"/>
      <c r="P611" s="251"/>
      <c r="Q611" s="251"/>
      <c r="R611" s="251"/>
      <c r="S611" s="251"/>
      <c r="T611" s="252"/>
      <c r="AT611" s="253" t="s">
        <v>146</v>
      </c>
      <c r="AU611" s="253" t="s">
        <v>80</v>
      </c>
      <c r="AV611" s="14" t="s">
        <v>137</v>
      </c>
      <c r="AW611" s="14" t="s">
        <v>35</v>
      </c>
      <c r="AX611" s="14" t="s">
        <v>71</v>
      </c>
      <c r="AY611" s="253" t="s">
        <v>136</v>
      </c>
    </row>
    <row customFormat="1" ht="13.5" r="612" s="13" spans="2:65">
      <c r="B612" s="232"/>
      <c r="C612" s="233"/>
      <c r="D612" s="207" t="s">
        <v>146</v>
      </c>
      <c r="E612" s="234" t="s">
        <v>21</v>
      </c>
      <c r="F612" s="235" t="s">
        <v>748</v>
      </c>
      <c r="G612" s="233"/>
      <c r="H612" s="236" t="s">
        <v>21</v>
      </c>
      <c r="I612" s="237"/>
      <c r="J612" s="233"/>
      <c r="K612" s="233"/>
      <c r="L612" s="238"/>
      <c r="M612" s="239"/>
      <c r="N612" s="240"/>
      <c r="O612" s="240"/>
      <c r="P612" s="240"/>
      <c r="Q612" s="240"/>
      <c r="R612" s="240"/>
      <c r="S612" s="240"/>
      <c r="T612" s="241"/>
      <c r="AT612" s="242" t="s">
        <v>146</v>
      </c>
      <c r="AU612" s="242" t="s">
        <v>80</v>
      </c>
      <c r="AV612" s="13" t="s">
        <v>76</v>
      </c>
      <c r="AW612" s="13" t="s">
        <v>35</v>
      </c>
      <c r="AX612" s="13" t="s">
        <v>71</v>
      </c>
      <c r="AY612" s="242" t="s">
        <v>136</v>
      </c>
    </row>
    <row customFormat="1" ht="13.5" r="613" s="11" spans="2:65">
      <c r="B613" s="205"/>
      <c r="C613" s="206"/>
      <c r="D613" s="207" t="s">
        <v>146</v>
      </c>
      <c r="E613" s="208" t="s">
        <v>21</v>
      </c>
      <c r="F613" s="209" t="s">
        <v>749</v>
      </c>
      <c r="G613" s="206"/>
      <c r="H613" s="210">
        <v>-8.25</v>
      </c>
      <c r="I613" s="211"/>
      <c r="J613" s="206"/>
      <c r="K613" s="206"/>
      <c r="L613" s="212"/>
      <c r="M613" s="213"/>
      <c r="N613" s="214"/>
      <c r="O613" s="214"/>
      <c r="P613" s="214"/>
      <c r="Q613" s="214"/>
      <c r="R613" s="214"/>
      <c r="S613" s="214"/>
      <c r="T613" s="215"/>
      <c r="AT613" s="216" t="s">
        <v>146</v>
      </c>
      <c r="AU613" s="216" t="s">
        <v>80</v>
      </c>
      <c r="AV613" s="11" t="s">
        <v>80</v>
      </c>
      <c r="AW613" s="11" t="s">
        <v>35</v>
      </c>
      <c r="AX613" s="11" t="s">
        <v>71</v>
      </c>
      <c r="AY613" s="216" t="s">
        <v>136</v>
      </c>
    </row>
    <row customFormat="1" ht="13.5" r="614" s="11" spans="2:65">
      <c r="B614" s="205"/>
      <c r="C614" s="206"/>
      <c r="D614" s="207" t="s">
        <v>146</v>
      </c>
      <c r="E614" s="208" t="s">
        <v>21</v>
      </c>
      <c r="F614" s="209" t="s">
        <v>750</v>
      </c>
      <c r="G614" s="206"/>
      <c r="H614" s="210">
        <v>-41.154000000000003</v>
      </c>
      <c r="I614" s="211"/>
      <c r="J614" s="206"/>
      <c r="K614" s="206"/>
      <c r="L614" s="212"/>
      <c r="M614" s="213"/>
      <c r="N614" s="214"/>
      <c r="O614" s="214"/>
      <c r="P614" s="214"/>
      <c r="Q614" s="214"/>
      <c r="R614" s="214"/>
      <c r="S614" s="214"/>
      <c r="T614" s="215"/>
      <c r="AT614" s="216" t="s">
        <v>146</v>
      </c>
      <c r="AU614" s="216" t="s">
        <v>80</v>
      </c>
      <c r="AV614" s="11" t="s">
        <v>80</v>
      </c>
      <c r="AW614" s="11" t="s">
        <v>35</v>
      </c>
      <c r="AX614" s="11" t="s">
        <v>71</v>
      </c>
      <c r="AY614" s="216" t="s">
        <v>136</v>
      </c>
    </row>
    <row customFormat="1" ht="13.5" r="615" s="14" spans="2:65">
      <c r="B615" s="243"/>
      <c r="C615" s="244"/>
      <c r="D615" s="207" t="s">
        <v>146</v>
      </c>
      <c r="E615" s="245" t="s">
        <v>21</v>
      </c>
      <c r="F615" s="246" t="s">
        <v>187</v>
      </c>
      <c r="G615" s="244"/>
      <c r="H615" s="247">
        <v>-49.404000000000003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AT615" s="253" t="s">
        <v>146</v>
      </c>
      <c r="AU615" s="253" t="s">
        <v>80</v>
      </c>
      <c r="AV615" s="14" t="s">
        <v>137</v>
      </c>
      <c r="AW615" s="14" t="s">
        <v>35</v>
      </c>
      <c r="AX615" s="14" t="s">
        <v>71</v>
      </c>
      <c r="AY615" s="253" t="s">
        <v>136</v>
      </c>
    </row>
    <row customFormat="1" ht="13.5" r="616" s="12" spans="2:65">
      <c r="B616" s="217"/>
      <c r="C616" s="218"/>
      <c r="D616" s="207" t="s">
        <v>146</v>
      </c>
      <c r="E616" s="229" t="s">
        <v>21</v>
      </c>
      <c r="F616" s="230" t="s">
        <v>148</v>
      </c>
      <c r="G616" s="218"/>
      <c r="H616" s="231">
        <v>367.029</v>
      </c>
      <c r="I616" s="223"/>
      <c r="J616" s="218"/>
      <c r="K616" s="218"/>
      <c r="L616" s="224"/>
      <c r="M616" s="225"/>
      <c r="N616" s="226"/>
      <c r="O616" s="226"/>
      <c r="P616" s="226"/>
      <c r="Q616" s="226"/>
      <c r="R616" s="226"/>
      <c r="S616" s="226"/>
      <c r="T616" s="227"/>
      <c r="AT616" s="228" t="s">
        <v>146</v>
      </c>
      <c r="AU616" s="228" t="s">
        <v>80</v>
      </c>
      <c r="AV616" s="12" t="s">
        <v>144</v>
      </c>
      <c r="AW616" s="12" t="s">
        <v>35</v>
      </c>
      <c r="AX616" s="12" t="s">
        <v>76</v>
      </c>
      <c r="AY616" s="228" t="s">
        <v>136</v>
      </c>
    </row>
    <row customFormat="1" customHeight="1" ht="37.35" r="617" s="10" spans="2:65">
      <c r="B617" s="176"/>
      <c r="C617" s="177"/>
      <c r="D617" s="178" t="s">
        <v>70</v>
      </c>
      <c r="E617" s="179" t="s">
        <v>265</v>
      </c>
      <c r="F617" s="179" t="s">
        <v>755</v>
      </c>
      <c r="G617" s="177"/>
      <c r="H617" s="177"/>
      <c r="I617" s="180"/>
      <c r="J617" s="181">
        <f>BK617</f>
        <v>0</v>
      </c>
      <c r="K617" s="177"/>
      <c r="L617" s="182"/>
      <c r="M617" s="183"/>
      <c r="N617" s="184"/>
      <c r="O617" s="184"/>
      <c r="P617" s="185">
        <f>P618</f>
        <v>0</v>
      </c>
      <c r="Q617" s="184"/>
      <c r="R617" s="185">
        <f>R618</f>
        <v>0</v>
      </c>
      <c r="S617" s="184"/>
      <c r="T617" s="186">
        <f>T618</f>
        <v>0</v>
      </c>
      <c r="AR617" s="187" t="s">
        <v>137</v>
      </c>
      <c r="AT617" s="188" t="s">
        <v>70</v>
      </c>
      <c r="AU617" s="188" t="s">
        <v>71</v>
      </c>
      <c r="AY617" s="187" t="s">
        <v>136</v>
      </c>
      <c r="BK617" s="189">
        <f>BK618</f>
        <v>0</v>
      </c>
    </row>
    <row customFormat="1" customHeight="1" ht="19.899999999999999" r="618" s="10" spans="2:65">
      <c r="B618" s="176"/>
      <c r="C618" s="177"/>
      <c r="D618" s="190" t="s">
        <v>70</v>
      </c>
      <c r="E618" s="191" t="s">
        <v>756</v>
      </c>
      <c r="F618" s="191" t="s">
        <v>757</v>
      </c>
      <c r="G618" s="177"/>
      <c r="H618" s="177"/>
      <c r="I618" s="180"/>
      <c r="J618" s="192">
        <f>BK618</f>
        <v>0</v>
      </c>
      <c r="K618" s="177"/>
      <c r="L618" s="182"/>
      <c r="M618" s="183"/>
      <c r="N618" s="184"/>
      <c r="O618" s="184"/>
      <c r="P618" s="185">
        <f>SUM(P619:P622)</f>
        <v>0</v>
      </c>
      <c r="Q618" s="184"/>
      <c r="R618" s="185">
        <f>SUM(R619:R622)</f>
        <v>0</v>
      </c>
      <c r="S618" s="184"/>
      <c r="T618" s="186">
        <f>SUM(T619:T622)</f>
        <v>0</v>
      </c>
      <c r="AR618" s="187" t="s">
        <v>137</v>
      </c>
      <c r="AT618" s="188" t="s">
        <v>70</v>
      </c>
      <c r="AU618" s="188" t="s">
        <v>76</v>
      </c>
      <c r="AY618" s="187" t="s">
        <v>136</v>
      </c>
      <c r="BK618" s="189">
        <f>SUM(BK619:BK622)</f>
        <v>0</v>
      </c>
    </row>
    <row customFormat="1" customHeight="1" ht="22.5" r="619" s="1" spans="2:65">
      <c r="B619" s="41"/>
      <c r="C619" s="193" t="s">
        <v>758</v>
      </c>
      <c r="D619" s="193" t="s">
        <v>139</v>
      </c>
      <c r="E619" s="194" t="s">
        <v>759</v>
      </c>
      <c r="F619" s="195" t="s">
        <v>760</v>
      </c>
      <c r="G619" s="196" t="s">
        <v>306</v>
      </c>
      <c r="H619" s="197">
        <v>1</v>
      </c>
      <c r="I619" s="198"/>
      <c r="J619" s="199">
        <f>ROUND(I619*H619,1)</f>
        <v>0</v>
      </c>
      <c r="K619" s="195" t="s">
        <v>21</v>
      </c>
      <c r="L619" s="61"/>
      <c r="M619" s="200" t="s">
        <v>21</v>
      </c>
      <c r="N619" s="201" t="s">
        <v>42</v>
      </c>
      <c r="O619" s="42"/>
      <c r="P619" s="202">
        <f>O619*H619</f>
        <v>0</v>
      </c>
      <c r="Q619" s="202">
        <v>0</v>
      </c>
      <c r="R619" s="202">
        <f>Q619*H619</f>
        <v>0</v>
      </c>
      <c r="S619" s="202">
        <v>0</v>
      </c>
      <c r="T619" s="203">
        <f>S619*H619</f>
        <v>0</v>
      </c>
      <c r="AR619" s="24" t="s">
        <v>515</v>
      </c>
      <c r="AT619" s="24" t="s">
        <v>139</v>
      </c>
      <c r="AU619" s="24" t="s">
        <v>80</v>
      </c>
      <c r="AY619" s="24" t="s">
        <v>136</v>
      </c>
      <c r="BE619" s="204">
        <f>IF(N619="základní",J619,0)</f>
        <v>0</v>
      </c>
      <c r="BF619" s="204">
        <f>IF(N619="snížená",J619,0)</f>
        <v>0</v>
      </c>
      <c r="BG619" s="204">
        <f>IF(N619="zákl. přenesená",J619,0)</f>
        <v>0</v>
      </c>
      <c r="BH619" s="204">
        <f>IF(N619="sníž. přenesená",J619,0)</f>
        <v>0</v>
      </c>
      <c r="BI619" s="204">
        <f>IF(N619="nulová",J619,0)</f>
        <v>0</v>
      </c>
      <c r="BJ619" s="24" t="s">
        <v>76</v>
      </c>
      <c r="BK619" s="204">
        <f>ROUND(I619*H619,1)</f>
        <v>0</v>
      </c>
      <c r="BL619" s="24" t="s">
        <v>515</v>
      </c>
      <c r="BM619" s="24" t="s">
        <v>761</v>
      </c>
    </row>
    <row customFormat="1" ht="27" r="620" s="13" spans="2:65">
      <c r="B620" s="232"/>
      <c r="C620" s="233"/>
      <c r="D620" s="207" t="s">
        <v>146</v>
      </c>
      <c r="E620" s="234" t="s">
        <v>21</v>
      </c>
      <c r="F620" s="235" t="s">
        <v>762</v>
      </c>
      <c r="G620" s="233"/>
      <c r="H620" s="236" t="s">
        <v>21</v>
      </c>
      <c r="I620" s="237"/>
      <c r="J620" s="233"/>
      <c r="K620" s="233"/>
      <c r="L620" s="238"/>
      <c r="M620" s="239"/>
      <c r="N620" s="240"/>
      <c r="O620" s="240"/>
      <c r="P620" s="240"/>
      <c r="Q620" s="240"/>
      <c r="R620" s="240"/>
      <c r="S620" s="240"/>
      <c r="T620" s="241"/>
      <c r="AT620" s="242" t="s">
        <v>146</v>
      </c>
      <c r="AU620" s="242" t="s">
        <v>80</v>
      </c>
      <c r="AV620" s="13" t="s">
        <v>76</v>
      </c>
      <c r="AW620" s="13" t="s">
        <v>35</v>
      </c>
      <c r="AX620" s="13" t="s">
        <v>71</v>
      </c>
      <c r="AY620" s="242" t="s">
        <v>136</v>
      </c>
    </row>
    <row customFormat="1" ht="13.5" r="621" s="11" spans="2:65">
      <c r="B621" s="205"/>
      <c r="C621" s="206"/>
      <c r="D621" s="207" t="s">
        <v>146</v>
      </c>
      <c r="E621" s="208" t="s">
        <v>21</v>
      </c>
      <c r="F621" s="209" t="s">
        <v>76</v>
      </c>
      <c r="G621" s="206"/>
      <c r="H621" s="210">
        <v>1</v>
      </c>
      <c r="I621" s="211"/>
      <c r="J621" s="206"/>
      <c r="K621" s="206"/>
      <c r="L621" s="212"/>
      <c r="M621" s="213"/>
      <c r="N621" s="214"/>
      <c r="O621" s="214"/>
      <c r="P621" s="214"/>
      <c r="Q621" s="214"/>
      <c r="R621" s="214"/>
      <c r="S621" s="214"/>
      <c r="T621" s="215"/>
      <c r="AT621" s="216" t="s">
        <v>146</v>
      </c>
      <c r="AU621" s="216" t="s">
        <v>80</v>
      </c>
      <c r="AV621" s="11" t="s">
        <v>80</v>
      </c>
      <c r="AW621" s="11" t="s">
        <v>35</v>
      </c>
      <c r="AX621" s="11" t="s">
        <v>71</v>
      </c>
      <c r="AY621" s="216" t="s">
        <v>136</v>
      </c>
    </row>
    <row customFormat="1" ht="13.5" r="622" s="12" spans="2:65">
      <c r="B622" s="217"/>
      <c r="C622" s="218"/>
      <c r="D622" s="207" t="s">
        <v>146</v>
      </c>
      <c r="E622" s="229" t="s">
        <v>21</v>
      </c>
      <c r="F622" s="230" t="s">
        <v>148</v>
      </c>
      <c r="G622" s="218"/>
      <c r="H622" s="231">
        <v>1</v>
      </c>
      <c r="I622" s="223"/>
      <c r="J622" s="218"/>
      <c r="K622" s="218"/>
      <c r="L622" s="224"/>
      <c r="M622" s="225"/>
      <c r="N622" s="226"/>
      <c r="O622" s="226"/>
      <c r="P622" s="226"/>
      <c r="Q622" s="226"/>
      <c r="R622" s="226"/>
      <c r="S622" s="226"/>
      <c r="T622" s="227"/>
      <c r="AT622" s="228" t="s">
        <v>146</v>
      </c>
      <c r="AU622" s="228" t="s">
        <v>80</v>
      </c>
      <c r="AV622" s="12" t="s">
        <v>144</v>
      </c>
      <c r="AW622" s="12" t="s">
        <v>35</v>
      </c>
      <c r="AX622" s="12" t="s">
        <v>76</v>
      </c>
      <c r="AY622" s="228" t="s">
        <v>136</v>
      </c>
    </row>
    <row customFormat="1" customHeight="1" ht="37.35" r="623" s="10" spans="2:65">
      <c r="B623" s="176"/>
      <c r="C623" s="177"/>
      <c r="D623" s="190" t="s">
        <v>70</v>
      </c>
      <c r="E623" s="270" t="s">
        <v>763</v>
      </c>
      <c r="F623" s="270" t="s">
        <v>764</v>
      </c>
      <c r="G623" s="177"/>
      <c r="H623" s="177"/>
      <c r="I623" s="180"/>
      <c r="J623" s="271">
        <f>BK623</f>
        <v>0</v>
      </c>
      <c r="K623" s="177"/>
      <c r="L623" s="182"/>
      <c r="M623" s="183"/>
      <c r="N623" s="184"/>
      <c r="O623" s="184"/>
      <c r="P623" s="185">
        <f>SUM(P624:P635)</f>
        <v>0</v>
      </c>
      <c r="Q623" s="184"/>
      <c r="R623" s="185">
        <f>SUM(R624:R635)</f>
        <v>0</v>
      </c>
      <c r="S623" s="184"/>
      <c r="T623" s="186">
        <f>SUM(T624:T635)</f>
        <v>0</v>
      </c>
      <c r="AR623" s="187" t="s">
        <v>144</v>
      </c>
      <c r="AT623" s="188" t="s">
        <v>70</v>
      </c>
      <c r="AU623" s="188" t="s">
        <v>71</v>
      </c>
      <c r="AY623" s="187" t="s">
        <v>136</v>
      </c>
      <c r="BK623" s="189">
        <f>SUM(BK624:BK635)</f>
        <v>0</v>
      </c>
    </row>
    <row customFormat="1" customHeight="1" ht="22.5" r="624" s="1" spans="2:65">
      <c r="B624" s="41"/>
      <c r="C624" s="193" t="s">
        <v>765</v>
      </c>
      <c r="D624" s="193" t="s">
        <v>139</v>
      </c>
      <c r="E624" s="194" t="s">
        <v>766</v>
      </c>
      <c r="F624" s="195" t="s">
        <v>767</v>
      </c>
      <c r="G624" s="196" t="s">
        <v>142</v>
      </c>
      <c r="H624" s="197">
        <v>3</v>
      </c>
      <c r="I624" s="198"/>
      <c r="J624" s="199">
        <f>ROUND(I624*H624,1)</f>
        <v>0</v>
      </c>
      <c r="K624" s="195" t="s">
        <v>21</v>
      </c>
      <c r="L624" s="61"/>
      <c r="M624" s="200" t="s">
        <v>21</v>
      </c>
      <c r="N624" s="201" t="s">
        <v>42</v>
      </c>
      <c r="O624" s="42"/>
      <c r="P624" s="202">
        <f>O624*H624</f>
        <v>0</v>
      </c>
      <c r="Q624" s="202">
        <v>0</v>
      </c>
      <c r="R624" s="202">
        <f>Q624*H624</f>
        <v>0</v>
      </c>
      <c r="S624" s="202">
        <v>0</v>
      </c>
      <c r="T624" s="203">
        <f>S624*H624</f>
        <v>0</v>
      </c>
      <c r="AR624" s="24" t="s">
        <v>768</v>
      </c>
      <c r="AT624" s="24" t="s">
        <v>139</v>
      </c>
      <c r="AU624" s="24" t="s">
        <v>76</v>
      </c>
      <c r="AY624" s="24" t="s">
        <v>136</v>
      </c>
      <c r="BE624" s="204">
        <f>IF(N624="základní",J624,0)</f>
        <v>0</v>
      </c>
      <c r="BF624" s="204">
        <f>IF(N624="snížená",J624,0)</f>
        <v>0</v>
      </c>
      <c r="BG624" s="204">
        <f>IF(N624="zákl. přenesená",J624,0)</f>
        <v>0</v>
      </c>
      <c r="BH624" s="204">
        <f>IF(N624="sníž. přenesená",J624,0)</f>
        <v>0</v>
      </c>
      <c r="BI624" s="204">
        <f>IF(N624="nulová",J624,0)</f>
        <v>0</v>
      </c>
      <c r="BJ624" s="24" t="s">
        <v>76</v>
      </c>
      <c r="BK624" s="204">
        <f>ROUND(I624*H624,1)</f>
        <v>0</v>
      </c>
      <c r="BL624" s="24" t="s">
        <v>768</v>
      </c>
      <c r="BM624" s="24" t="s">
        <v>769</v>
      </c>
    </row>
    <row customFormat="1" ht="13.5" r="625" s="11" spans="2:65">
      <c r="B625" s="205"/>
      <c r="C625" s="206"/>
      <c r="D625" s="207" t="s">
        <v>146</v>
      </c>
      <c r="E625" s="208" t="s">
        <v>21</v>
      </c>
      <c r="F625" s="209" t="s">
        <v>137</v>
      </c>
      <c r="G625" s="206"/>
      <c r="H625" s="210">
        <v>3</v>
      </c>
      <c r="I625" s="211"/>
      <c r="J625" s="206"/>
      <c r="K625" s="206"/>
      <c r="L625" s="212"/>
      <c r="M625" s="213"/>
      <c r="N625" s="214"/>
      <c r="O625" s="214"/>
      <c r="P625" s="214"/>
      <c r="Q625" s="214"/>
      <c r="R625" s="214"/>
      <c r="S625" s="214"/>
      <c r="T625" s="215"/>
      <c r="AT625" s="216" t="s">
        <v>146</v>
      </c>
      <c r="AU625" s="216" t="s">
        <v>76</v>
      </c>
      <c r="AV625" s="11" t="s">
        <v>80</v>
      </c>
      <c r="AW625" s="11" t="s">
        <v>35</v>
      </c>
      <c r="AX625" s="11" t="s">
        <v>71</v>
      </c>
      <c r="AY625" s="216" t="s">
        <v>136</v>
      </c>
    </row>
    <row customFormat="1" ht="13.5" r="626" s="12" spans="2:65">
      <c r="B626" s="217"/>
      <c r="C626" s="218"/>
      <c r="D626" s="219" t="s">
        <v>146</v>
      </c>
      <c r="E626" s="220" t="s">
        <v>21</v>
      </c>
      <c r="F626" s="221" t="s">
        <v>148</v>
      </c>
      <c r="G626" s="218"/>
      <c r="H626" s="222">
        <v>3</v>
      </c>
      <c r="I626" s="223"/>
      <c r="J626" s="218"/>
      <c r="K626" s="218"/>
      <c r="L626" s="224"/>
      <c r="M626" s="225"/>
      <c r="N626" s="226"/>
      <c r="O626" s="226"/>
      <c r="P626" s="226"/>
      <c r="Q626" s="226"/>
      <c r="R626" s="226"/>
      <c r="S626" s="226"/>
      <c r="T626" s="227"/>
      <c r="AT626" s="228" t="s">
        <v>146</v>
      </c>
      <c r="AU626" s="228" t="s">
        <v>76</v>
      </c>
      <c r="AV626" s="12" t="s">
        <v>144</v>
      </c>
      <c r="AW626" s="12" t="s">
        <v>35</v>
      </c>
      <c r="AX626" s="12" t="s">
        <v>76</v>
      </c>
      <c r="AY626" s="228" t="s">
        <v>136</v>
      </c>
    </row>
    <row customFormat="1" customHeight="1" ht="22.5" r="627" s="1" spans="2:65">
      <c r="B627" s="41"/>
      <c r="C627" s="193" t="s">
        <v>770</v>
      </c>
      <c r="D627" s="193" t="s">
        <v>139</v>
      </c>
      <c r="E627" s="194" t="s">
        <v>771</v>
      </c>
      <c r="F627" s="195" t="s">
        <v>772</v>
      </c>
      <c r="G627" s="196" t="s">
        <v>142</v>
      </c>
      <c r="H627" s="197">
        <v>3</v>
      </c>
      <c r="I627" s="198"/>
      <c r="J627" s="199">
        <f>ROUND(I627*H627,1)</f>
        <v>0</v>
      </c>
      <c r="K627" s="195" t="s">
        <v>21</v>
      </c>
      <c r="L627" s="61"/>
      <c r="M627" s="200" t="s">
        <v>21</v>
      </c>
      <c r="N627" s="201" t="s">
        <v>42</v>
      </c>
      <c r="O627" s="42"/>
      <c r="P627" s="202">
        <f>O627*H627</f>
        <v>0</v>
      </c>
      <c r="Q627" s="202">
        <v>0</v>
      </c>
      <c r="R627" s="202">
        <f>Q627*H627</f>
        <v>0</v>
      </c>
      <c r="S627" s="202">
        <v>0</v>
      </c>
      <c r="T627" s="203">
        <f>S627*H627</f>
        <v>0</v>
      </c>
      <c r="AR627" s="24" t="s">
        <v>768</v>
      </c>
      <c r="AT627" s="24" t="s">
        <v>139</v>
      </c>
      <c r="AU627" s="24" t="s">
        <v>76</v>
      </c>
      <c r="AY627" s="24" t="s">
        <v>136</v>
      </c>
      <c r="BE627" s="204">
        <f>IF(N627="základní",J627,0)</f>
        <v>0</v>
      </c>
      <c r="BF627" s="204">
        <f>IF(N627="snížená",J627,0)</f>
        <v>0</v>
      </c>
      <c r="BG627" s="204">
        <f>IF(N627="zákl. přenesená",J627,0)</f>
        <v>0</v>
      </c>
      <c r="BH627" s="204">
        <f>IF(N627="sníž. přenesená",J627,0)</f>
        <v>0</v>
      </c>
      <c r="BI627" s="204">
        <f>IF(N627="nulová",J627,0)</f>
        <v>0</v>
      </c>
      <c r="BJ627" s="24" t="s">
        <v>76</v>
      </c>
      <c r="BK627" s="204">
        <f>ROUND(I627*H627,1)</f>
        <v>0</v>
      </c>
      <c r="BL627" s="24" t="s">
        <v>768</v>
      </c>
      <c r="BM627" s="24" t="s">
        <v>773</v>
      </c>
    </row>
    <row customFormat="1" ht="13.5" r="628" s="11" spans="2:65">
      <c r="B628" s="205"/>
      <c r="C628" s="206"/>
      <c r="D628" s="207" t="s">
        <v>146</v>
      </c>
      <c r="E628" s="208" t="s">
        <v>21</v>
      </c>
      <c r="F628" s="209" t="s">
        <v>137</v>
      </c>
      <c r="G628" s="206"/>
      <c r="H628" s="210">
        <v>3</v>
      </c>
      <c r="I628" s="211"/>
      <c r="J628" s="206"/>
      <c r="K628" s="206"/>
      <c r="L628" s="212"/>
      <c r="M628" s="213"/>
      <c r="N628" s="214"/>
      <c r="O628" s="214"/>
      <c r="P628" s="214"/>
      <c r="Q628" s="214"/>
      <c r="R628" s="214"/>
      <c r="S628" s="214"/>
      <c r="T628" s="215"/>
      <c r="AT628" s="216" t="s">
        <v>146</v>
      </c>
      <c r="AU628" s="216" t="s">
        <v>76</v>
      </c>
      <c r="AV628" s="11" t="s">
        <v>80</v>
      </c>
      <c r="AW628" s="11" t="s">
        <v>35</v>
      </c>
      <c r="AX628" s="11" t="s">
        <v>71</v>
      </c>
      <c r="AY628" s="216" t="s">
        <v>136</v>
      </c>
    </row>
    <row customFormat="1" ht="13.5" r="629" s="12" spans="2:65">
      <c r="B629" s="217"/>
      <c r="C629" s="218"/>
      <c r="D629" s="219" t="s">
        <v>146</v>
      </c>
      <c r="E629" s="220" t="s">
        <v>21</v>
      </c>
      <c r="F629" s="221" t="s">
        <v>148</v>
      </c>
      <c r="G629" s="218"/>
      <c r="H629" s="222">
        <v>3</v>
      </c>
      <c r="I629" s="223"/>
      <c r="J629" s="218"/>
      <c r="K629" s="218"/>
      <c r="L629" s="224"/>
      <c r="M629" s="225"/>
      <c r="N629" s="226"/>
      <c r="O629" s="226"/>
      <c r="P629" s="226"/>
      <c r="Q629" s="226"/>
      <c r="R629" s="226"/>
      <c r="S629" s="226"/>
      <c r="T629" s="227"/>
      <c r="AT629" s="228" t="s">
        <v>146</v>
      </c>
      <c r="AU629" s="228" t="s">
        <v>76</v>
      </c>
      <c r="AV629" s="12" t="s">
        <v>144</v>
      </c>
      <c r="AW629" s="12" t="s">
        <v>35</v>
      </c>
      <c r="AX629" s="12" t="s">
        <v>76</v>
      </c>
      <c r="AY629" s="228" t="s">
        <v>136</v>
      </c>
    </row>
    <row customFormat="1" customHeight="1" ht="22.5" r="630" s="1" spans="2:65">
      <c r="B630" s="41"/>
      <c r="C630" s="193" t="s">
        <v>774</v>
      </c>
      <c r="D630" s="193" t="s">
        <v>139</v>
      </c>
      <c r="E630" s="194" t="s">
        <v>775</v>
      </c>
      <c r="F630" s="195" t="s">
        <v>776</v>
      </c>
      <c r="G630" s="196" t="s">
        <v>142</v>
      </c>
      <c r="H630" s="197">
        <v>1</v>
      </c>
      <c r="I630" s="198"/>
      <c r="J630" s="199">
        <f>ROUND(I630*H630,1)</f>
        <v>0</v>
      </c>
      <c r="K630" s="195" t="s">
        <v>21</v>
      </c>
      <c r="L630" s="61"/>
      <c r="M630" s="200" t="s">
        <v>21</v>
      </c>
      <c r="N630" s="201" t="s">
        <v>42</v>
      </c>
      <c r="O630" s="42"/>
      <c r="P630" s="202">
        <f>O630*H630</f>
        <v>0</v>
      </c>
      <c r="Q630" s="202">
        <v>0</v>
      </c>
      <c r="R630" s="202">
        <f>Q630*H630</f>
        <v>0</v>
      </c>
      <c r="S630" s="202">
        <v>0</v>
      </c>
      <c r="T630" s="203">
        <f>S630*H630</f>
        <v>0</v>
      </c>
      <c r="AR630" s="24" t="s">
        <v>768</v>
      </c>
      <c r="AT630" s="24" t="s">
        <v>139</v>
      </c>
      <c r="AU630" s="24" t="s">
        <v>76</v>
      </c>
      <c r="AY630" s="24" t="s">
        <v>136</v>
      </c>
      <c r="BE630" s="204">
        <f>IF(N630="základní",J630,0)</f>
        <v>0</v>
      </c>
      <c r="BF630" s="204">
        <f>IF(N630="snížená",J630,0)</f>
        <v>0</v>
      </c>
      <c r="BG630" s="204">
        <f>IF(N630="zákl. přenesená",J630,0)</f>
        <v>0</v>
      </c>
      <c r="BH630" s="204">
        <f>IF(N630="sníž. přenesená",J630,0)</f>
        <v>0</v>
      </c>
      <c r="BI630" s="204">
        <f>IF(N630="nulová",J630,0)</f>
        <v>0</v>
      </c>
      <c r="BJ630" s="24" t="s">
        <v>76</v>
      </c>
      <c r="BK630" s="204">
        <f>ROUND(I630*H630,1)</f>
        <v>0</v>
      </c>
      <c r="BL630" s="24" t="s">
        <v>768</v>
      </c>
      <c r="BM630" s="24" t="s">
        <v>777</v>
      </c>
    </row>
    <row customFormat="1" ht="13.5" r="631" s="11" spans="2:65">
      <c r="B631" s="205"/>
      <c r="C631" s="206"/>
      <c r="D631" s="207" t="s">
        <v>146</v>
      </c>
      <c r="E631" s="208" t="s">
        <v>21</v>
      </c>
      <c r="F631" s="209" t="s">
        <v>76</v>
      </c>
      <c r="G631" s="206"/>
      <c r="H631" s="210">
        <v>1</v>
      </c>
      <c r="I631" s="211"/>
      <c r="J631" s="206"/>
      <c r="K631" s="206"/>
      <c r="L631" s="212"/>
      <c r="M631" s="213"/>
      <c r="N631" s="214"/>
      <c r="O631" s="214"/>
      <c r="P631" s="214"/>
      <c r="Q631" s="214"/>
      <c r="R631" s="214"/>
      <c r="S631" s="214"/>
      <c r="T631" s="215"/>
      <c r="AT631" s="216" t="s">
        <v>146</v>
      </c>
      <c r="AU631" s="216" t="s">
        <v>76</v>
      </c>
      <c r="AV631" s="11" t="s">
        <v>80</v>
      </c>
      <c r="AW631" s="11" t="s">
        <v>35</v>
      </c>
      <c r="AX631" s="11" t="s">
        <v>71</v>
      </c>
      <c r="AY631" s="216" t="s">
        <v>136</v>
      </c>
    </row>
    <row customFormat="1" ht="13.5" r="632" s="12" spans="2:65">
      <c r="B632" s="217"/>
      <c r="C632" s="218"/>
      <c r="D632" s="219" t="s">
        <v>146</v>
      </c>
      <c r="E632" s="220" t="s">
        <v>21</v>
      </c>
      <c r="F632" s="221" t="s">
        <v>148</v>
      </c>
      <c r="G632" s="218"/>
      <c r="H632" s="222">
        <v>1</v>
      </c>
      <c r="I632" s="223"/>
      <c r="J632" s="218"/>
      <c r="K632" s="218"/>
      <c r="L632" s="224"/>
      <c r="M632" s="225"/>
      <c r="N632" s="226"/>
      <c r="O632" s="226"/>
      <c r="P632" s="226"/>
      <c r="Q632" s="226"/>
      <c r="R632" s="226"/>
      <c r="S632" s="226"/>
      <c r="T632" s="227"/>
      <c r="AT632" s="228" t="s">
        <v>146</v>
      </c>
      <c r="AU632" s="228" t="s">
        <v>76</v>
      </c>
      <c r="AV632" s="12" t="s">
        <v>144</v>
      </c>
      <c r="AW632" s="12" t="s">
        <v>35</v>
      </c>
      <c r="AX632" s="12" t="s">
        <v>76</v>
      </c>
      <c r="AY632" s="228" t="s">
        <v>136</v>
      </c>
    </row>
    <row customFormat="1" customHeight="1" ht="22.5" r="633" s="1" spans="2:65">
      <c r="B633" s="41"/>
      <c r="C633" s="193" t="s">
        <v>778</v>
      </c>
      <c r="D633" s="193" t="s">
        <v>139</v>
      </c>
      <c r="E633" s="194" t="s">
        <v>779</v>
      </c>
      <c r="F633" s="195" t="s">
        <v>780</v>
      </c>
      <c r="G633" s="196" t="s">
        <v>142</v>
      </c>
      <c r="H633" s="197">
        <v>1</v>
      </c>
      <c r="I633" s="198"/>
      <c r="J633" s="199">
        <f>ROUND(I633*H633,1)</f>
        <v>0</v>
      </c>
      <c r="K633" s="195" t="s">
        <v>21</v>
      </c>
      <c r="L633" s="61"/>
      <c r="M633" s="200" t="s">
        <v>21</v>
      </c>
      <c r="N633" s="201" t="s">
        <v>42</v>
      </c>
      <c r="O633" s="42"/>
      <c r="P633" s="202">
        <f>O633*H633</f>
        <v>0</v>
      </c>
      <c r="Q633" s="202">
        <v>0</v>
      </c>
      <c r="R633" s="202">
        <f>Q633*H633</f>
        <v>0</v>
      </c>
      <c r="S633" s="202">
        <v>0</v>
      </c>
      <c r="T633" s="203">
        <f>S633*H633</f>
        <v>0</v>
      </c>
      <c r="AR633" s="24" t="s">
        <v>768</v>
      </c>
      <c r="AT633" s="24" t="s">
        <v>139</v>
      </c>
      <c r="AU633" s="24" t="s">
        <v>76</v>
      </c>
      <c r="AY633" s="24" t="s">
        <v>136</v>
      </c>
      <c r="BE633" s="204">
        <f>IF(N633="základní",J633,0)</f>
        <v>0</v>
      </c>
      <c r="BF633" s="204">
        <f>IF(N633="snížená",J633,0)</f>
        <v>0</v>
      </c>
      <c r="BG633" s="204">
        <f>IF(N633="zákl. přenesená",J633,0)</f>
        <v>0</v>
      </c>
      <c r="BH633" s="204">
        <f>IF(N633="sníž. přenesená",J633,0)</f>
        <v>0</v>
      </c>
      <c r="BI633" s="204">
        <f>IF(N633="nulová",J633,0)</f>
        <v>0</v>
      </c>
      <c r="BJ633" s="24" t="s">
        <v>76</v>
      </c>
      <c r="BK633" s="204">
        <f>ROUND(I633*H633,1)</f>
        <v>0</v>
      </c>
      <c r="BL633" s="24" t="s">
        <v>768</v>
      </c>
      <c r="BM633" s="24" t="s">
        <v>781</v>
      </c>
    </row>
    <row customFormat="1" ht="13.5" r="634" s="11" spans="2:65">
      <c r="B634" s="205"/>
      <c r="C634" s="206"/>
      <c r="D634" s="207" t="s">
        <v>146</v>
      </c>
      <c r="E634" s="208" t="s">
        <v>21</v>
      </c>
      <c r="F634" s="209" t="s">
        <v>76</v>
      </c>
      <c r="G634" s="206"/>
      <c r="H634" s="210">
        <v>1</v>
      </c>
      <c r="I634" s="211"/>
      <c r="J634" s="206"/>
      <c r="K634" s="206"/>
      <c r="L634" s="212"/>
      <c r="M634" s="213"/>
      <c r="N634" s="214"/>
      <c r="O634" s="214"/>
      <c r="P634" s="214"/>
      <c r="Q634" s="214"/>
      <c r="R634" s="214"/>
      <c r="S634" s="214"/>
      <c r="T634" s="215"/>
      <c r="AT634" s="216" t="s">
        <v>146</v>
      </c>
      <c r="AU634" s="216" t="s">
        <v>76</v>
      </c>
      <c r="AV634" s="11" t="s">
        <v>80</v>
      </c>
      <c r="AW634" s="11" t="s">
        <v>35</v>
      </c>
      <c r="AX634" s="11" t="s">
        <v>71</v>
      </c>
      <c r="AY634" s="216" t="s">
        <v>136</v>
      </c>
    </row>
    <row customFormat="1" ht="13.5" r="635" s="12" spans="2:65">
      <c r="B635" s="217"/>
      <c r="C635" s="218"/>
      <c r="D635" s="207" t="s">
        <v>146</v>
      </c>
      <c r="E635" s="229" t="s">
        <v>21</v>
      </c>
      <c r="F635" s="230" t="s">
        <v>148</v>
      </c>
      <c r="G635" s="218"/>
      <c r="H635" s="231">
        <v>1</v>
      </c>
      <c r="I635" s="223"/>
      <c r="J635" s="218"/>
      <c r="K635" s="218"/>
      <c r="L635" s="224"/>
      <c r="M635" s="272"/>
      <c r="N635" s="273"/>
      <c r="O635" s="273"/>
      <c r="P635" s="273"/>
      <c r="Q635" s="273"/>
      <c r="R635" s="273"/>
      <c r="S635" s="273"/>
      <c r="T635" s="274"/>
      <c r="AT635" s="228" t="s">
        <v>146</v>
      </c>
      <c r="AU635" s="228" t="s">
        <v>76</v>
      </c>
      <c r="AV635" s="12" t="s">
        <v>144</v>
      </c>
      <c r="AW635" s="12" t="s">
        <v>35</v>
      </c>
      <c r="AX635" s="12" t="s">
        <v>76</v>
      </c>
      <c r="AY635" s="228" t="s">
        <v>136</v>
      </c>
    </row>
    <row customFormat="1" customHeight="1" ht="6.95" r="636" s="1" spans="2:65">
      <c r="B636" s="56"/>
      <c r="C636" s="57"/>
      <c r="D636" s="57"/>
      <c r="E636" s="57"/>
      <c r="F636" s="57"/>
      <c r="G636" s="57"/>
      <c r="H636" s="57"/>
      <c r="I636" s="139"/>
      <c r="J636" s="57"/>
      <c r="K636" s="57"/>
      <c r="L636" s="61"/>
    </row>
  </sheetData>
  <sheetProtection algorithmName="SHA-512" autoFilter="0" formatCells="0" formatColumns="0" formatRows="0" hashValue="QS3tSACpP2p4d9nSC1RALi0dIj8c5G3is92EdsEG+dDtFC7gRCdzLvlDY9cil4OfVzFZVtKDEOIEWKSSpRW+Dw==" objects="1" saltValue="mdIGQS1KOWz0/okYDHZBug==" scenarios="1" sheet="1" sort="0" spinCount="100000"/>
  <autoFilter ref="C99:K635"/>
  <mergeCells count="9">
    <mergeCell ref="E90:H90"/>
    <mergeCell ref="E92:H92"/>
    <mergeCell ref="G1:H1"/>
    <mergeCell ref="L2:V2"/>
    <mergeCell ref="E7:H7"/>
    <mergeCell ref="E9:H9"/>
    <mergeCell ref="E24:H24"/>
    <mergeCell ref="E45:H45"/>
    <mergeCell ref="E47:H47"/>
  </mergeCells>
  <hyperlinks>
    <hyperlink display="1) Krycí list soupisu" location="C2" ref="F1:G1"/>
    <hyperlink display="2) Rekapitulace" location="C54" ref="G1:H1"/>
    <hyperlink display="3) Soupis prací" location="C99" ref="J1"/>
    <hyperlink display="Rekapitulace stavby" location="'Rekapitulace stavby'!C2" ref="L1:V1"/>
  </hyperlinks>
  <pageMargins bottom="0.58333330000000005" footer="0" header="0" left="0.58333330000000005" right="0.58333330000000005" top="0.58333330000000005"/>
  <pageSetup blackAndWhite="1" fitToHeight="100" orientation="landscape" paperSize="9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BR89"/>
  <sheetViews>
    <sheetView showGridLines="0" workbookViewId="0">
      <pane activePane="bottomLeft" state="frozen" topLeftCell="A2" ySplit="1"/>
      <selection pane="bottomLeft"/>
    </sheetView>
  </sheetViews>
  <sheetFormatPr defaultRowHeight="15"/>
  <cols>
    <col min="1" max="1" customWidth="true" width="8.33203125" collapsed="false"/>
    <col min="2" max="2" customWidth="true" width="1.6640625" collapsed="false"/>
    <col min="3" max="3" customWidth="true" width="4.1640625" collapsed="false"/>
    <col min="4" max="4" customWidth="true" width="4.33203125" collapsed="false"/>
    <col min="5" max="5" customWidth="true" width="17.1640625" collapsed="false"/>
    <col min="6" max="6" customWidth="true" width="75.0" collapsed="false"/>
    <col min="7" max="7" customWidth="true" width="8.6640625" collapsed="false"/>
    <col min="8" max="8" customWidth="true" width="11.1640625" collapsed="false"/>
    <col min="9" max="9" customWidth="true" style="111" width="12.6640625" collapsed="false"/>
    <col min="10" max="10" customWidth="true" width="23.5" collapsed="false"/>
    <col min="11" max="11" customWidth="true" width="15.5" collapsed="false"/>
    <col min="13" max="18" hidden="true" width="9.33203125" collapsed="false"/>
    <col min="19" max="19" customWidth="true" hidden="true" width="8.1640625" collapsed="false"/>
    <col min="20" max="20" customWidth="true" hidden="true" width="29.6640625" collapsed="false"/>
    <col min="21" max="21" customWidth="true" hidden="true" width="16.33203125" collapsed="false"/>
    <col min="22" max="22" customWidth="true" width="12.33203125" collapsed="false"/>
    <col min="23" max="23" customWidth="true" width="16.33203125" collapsed="false"/>
    <col min="24" max="24" customWidth="true" width="12.33203125" collapsed="false"/>
    <col min="25" max="25" customWidth="true" width="15.0" collapsed="false"/>
    <col min="26" max="26" customWidth="true" width="11.0" collapsed="false"/>
    <col min="27" max="27" customWidth="true" width="15.0" collapsed="false"/>
    <col min="28" max="28" customWidth="true" width="16.33203125" collapsed="false"/>
    <col min="29" max="29" customWidth="true" width="11.0" collapsed="false"/>
    <col min="30" max="30" customWidth="true" width="15.0" collapsed="false"/>
    <col min="31" max="31" customWidth="true" width="16.33203125" collapsed="false"/>
    <col min="44" max="65" hidden="true" width="9.33203125" collapsed="false"/>
  </cols>
  <sheetData>
    <row customHeight="1" ht="21.75" r="1" spans="1:70">
      <c r="A1" s="21"/>
      <c r="B1" s="112"/>
      <c r="C1" s="112"/>
      <c r="D1" s="113" t="s">
        <v>1</v>
      </c>
      <c r="E1" s="112"/>
      <c r="F1" s="114" t="s">
        <v>83</v>
      </c>
      <c r="G1" s="402" t="s">
        <v>84</v>
      </c>
      <c r="H1" s="402"/>
      <c r="I1" s="115"/>
      <c r="J1" s="114" t="s">
        <v>85</v>
      </c>
      <c r="K1" s="113" t="s">
        <v>86</v>
      </c>
      <c r="L1" s="114" t="s">
        <v>87</v>
      </c>
      <c r="M1" s="114"/>
      <c r="N1" s="114"/>
      <c r="O1" s="114"/>
      <c r="P1" s="114"/>
      <c r="Q1" s="114"/>
      <c r="R1" s="114"/>
      <c r="S1" s="114"/>
      <c r="T1" s="114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customHeight="1" ht="36.950000000000003" r="2" spans="1:70"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AT2" s="24" t="s">
        <v>82</v>
      </c>
    </row>
    <row customHeight="1" ht="6.95" r="3" spans="1:70">
      <c r="B3" s="25"/>
      <c r="C3" s="26"/>
      <c r="D3" s="26"/>
      <c r="E3" s="26"/>
      <c r="F3" s="26"/>
      <c r="G3" s="26"/>
      <c r="H3" s="26"/>
      <c r="I3" s="116"/>
      <c r="J3" s="26"/>
      <c r="K3" s="27"/>
      <c r="AT3" s="24" t="s">
        <v>80</v>
      </c>
    </row>
    <row customHeight="1" ht="36.950000000000003" r="4" spans="1:70">
      <c r="B4" s="28"/>
      <c r="C4" s="29"/>
      <c r="D4" s="30" t="s">
        <v>88</v>
      </c>
      <c r="E4" s="29"/>
      <c r="F4" s="29"/>
      <c r="G4" s="29"/>
      <c r="H4" s="29"/>
      <c r="I4" s="117"/>
      <c r="J4" s="29"/>
      <c r="K4" s="31"/>
      <c r="M4" s="32" t="s">
        <v>12</v>
      </c>
      <c r="AT4" s="24" t="s">
        <v>6</v>
      </c>
    </row>
    <row customHeight="1" ht="6.95" r="5" spans="1:70">
      <c r="B5" s="28"/>
      <c r="C5" s="29"/>
      <c r="D5" s="29"/>
      <c r="E5" s="29"/>
      <c r="F5" s="29"/>
      <c r="G5" s="29"/>
      <c r="H5" s="29"/>
      <c r="I5" s="117"/>
      <c r="J5" s="29"/>
      <c r="K5" s="31"/>
    </row>
    <row r="6" spans="1:70">
      <c r="B6" s="28"/>
      <c r="C6" s="29"/>
      <c r="D6" s="37" t="s">
        <v>18</v>
      </c>
      <c r="E6" s="29"/>
      <c r="F6" s="29"/>
      <c r="G6" s="29"/>
      <c r="H6" s="29"/>
      <c r="I6" s="117"/>
      <c r="J6" s="29"/>
      <c r="K6" s="31"/>
    </row>
    <row customHeight="1" ht="22.5" r="7" spans="1:70">
      <c r="B7" s="28"/>
      <c r="C7" s="29"/>
      <c r="D7" s="29"/>
      <c r="E7" s="395" t="str">
        <f>'Rekapitulace stavby'!K6</f>
        <v>Změna užívání z pohostinství na dětskou skupinu do 12 dětí, Zdětín č.p. 77</v>
      </c>
      <c r="F7" s="396"/>
      <c r="G7" s="396"/>
      <c r="H7" s="396"/>
      <c r="I7" s="117"/>
      <c r="J7" s="29"/>
      <c r="K7" s="31"/>
    </row>
    <row customFormat="1" r="8" s="1" spans="1:70">
      <c r="B8" s="41"/>
      <c r="C8" s="42"/>
      <c r="D8" s="37" t="s">
        <v>89</v>
      </c>
      <c r="E8" s="42"/>
      <c r="F8" s="42"/>
      <c r="G8" s="42"/>
      <c r="H8" s="42"/>
      <c r="I8" s="118"/>
      <c r="J8" s="42"/>
      <c r="K8" s="45"/>
    </row>
    <row customFormat="1" customHeight="1" ht="36.950000000000003" r="9" s="1" spans="1:70">
      <c r="B9" s="41"/>
      <c r="C9" s="42"/>
      <c r="D9" s="42"/>
      <c r="E9" s="397" t="s">
        <v>782</v>
      </c>
      <c r="F9" s="398"/>
      <c r="G9" s="398"/>
      <c r="H9" s="398"/>
      <c r="I9" s="118"/>
      <c r="J9" s="42"/>
      <c r="K9" s="45"/>
    </row>
    <row customFormat="1" ht="13.5" r="10" s="1" spans="1:70">
      <c r="B10" s="41"/>
      <c r="C10" s="42"/>
      <c r="D10" s="42"/>
      <c r="E10" s="42"/>
      <c r="F10" s="42"/>
      <c r="G10" s="42"/>
      <c r="H10" s="42"/>
      <c r="I10" s="118"/>
      <c r="J10" s="42"/>
      <c r="K10" s="45"/>
    </row>
    <row customFormat="1" customHeight="1" ht="14.45" r="11" s="1" spans="1:70">
      <c r="B11" s="41"/>
      <c r="C11" s="42"/>
      <c r="D11" s="37" t="s">
        <v>20</v>
      </c>
      <c r="E11" s="42"/>
      <c r="F11" s="35" t="s">
        <v>21</v>
      </c>
      <c r="G11" s="42"/>
      <c r="H11" s="42"/>
      <c r="I11" s="119" t="s">
        <v>22</v>
      </c>
      <c r="J11" s="35" t="s">
        <v>21</v>
      </c>
      <c r="K11" s="45"/>
    </row>
    <row customFormat="1" customHeight="1" ht="14.45" r="12" s="1" spans="1:70">
      <c r="B12" s="41"/>
      <c r="C12" s="42"/>
      <c r="D12" s="37" t="s">
        <v>23</v>
      </c>
      <c r="E12" s="42"/>
      <c r="F12" s="35" t="s">
        <v>24</v>
      </c>
      <c r="G12" s="42"/>
      <c r="H12" s="42"/>
      <c r="I12" s="119" t="s">
        <v>25</v>
      </c>
      <c r="J12" s="120" t="str">
        <f>'Rekapitulace stavby'!AN8</f>
        <v>30.10.2017</v>
      </c>
      <c r="K12" s="45"/>
    </row>
    <row customFormat="1" customHeight="1" ht="10.9" r="13" s="1" spans="1:70">
      <c r="B13" s="41"/>
      <c r="C13" s="42"/>
      <c r="D13" s="42"/>
      <c r="E13" s="42"/>
      <c r="F13" s="42"/>
      <c r="G13" s="42"/>
      <c r="H13" s="42"/>
      <c r="I13" s="118"/>
      <c r="J13" s="42"/>
      <c r="K13" s="45"/>
    </row>
    <row customFormat="1" customHeight="1" ht="14.45" r="14" s="1" spans="1:70">
      <c r="B14" s="41"/>
      <c r="C14" s="42"/>
      <c r="D14" s="37" t="s">
        <v>27</v>
      </c>
      <c r="E14" s="42"/>
      <c r="F14" s="42"/>
      <c r="G14" s="42"/>
      <c r="H14" s="42"/>
      <c r="I14" s="119" t="s">
        <v>28</v>
      </c>
      <c r="J14" s="35" t="s">
        <v>21</v>
      </c>
      <c r="K14" s="45"/>
    </row>
    <row customFormat="1" customHeight="1" ht="18" r="15" s="1" spans="1:70">
      <c r="B15" s="41"/>
      <c r="C15" s="42"/>
      <c r="D15" s="42"/>
      <c r="E15" s="35" t="s">
        <v>29</v>
      </c>
      <c r="F15" s="42"/>
      <c r="G15" s="42"/>
      <c r="H15" s="42"/>
      <c r="I15" s="119" t="s">
        <v>30</v>
      </c>
      <c r="J15" s="35" t="s">
        <v>21</v>
      </c>
      <c r="K15" s="45"/>
    </row>
    <row customFormat="1" customHeight="1" ht="6.95" r="16" s="1" spans="1:70">
      <c r="B16" s="41"/>
      <c r="C16" s="42"/>
      <c r="D16" s="42"/>
      <c r="E16" s="42"/>
      <c r="F16" s="42"/>
      <c r="G16" s="42"/>
      <c r="H16" s="42"/>
      <c r="I16" s="118"/>
      <c r="J16" s="42"/>
      <c r="K16" s="45"/>
    </row>
    <row customFormat="1" customHeight="1" ht="14.45" r="17" s="1" spans="2:11">
      <c r="B17" s="41"/>
      <c r="C17" s="42"/>
      <c r="D17" s="37" t="s">
        <v>31</v>
      </c>
      <c r="E17" s="42"/>
      <c r="F17" s="42"/>
      <c r="G17" s="42"/>
      <c r="H17" s="42"/>
      <c r="I17" s="119" t="s">
        <v>28</v>
      </c>
      <c r="J17" s="35" t="str">
        <f>IF('Rekapitulace stavby'!AN13="Vyplň údaj","",IF('Rekapitulace stavby'!AN13="","",'Rekapitulace stavby'!AN13))</f>
        <v/>
      </c>
      <c r="K17" s="45"/>
    </row>
    <row customFormat="1" customHeight="1" ht="18" r="18" s="1" spans="2:11">
      <c r="B18" s="41"/>
      <c r="C18" s="42"/>
      <c r="D18" s="42"/>
      <c r="E18" s="35" t="str">
        <f>IF('Rekapitulace stavby'!E14="Vyplň údaj","",IF('Rekapitulace stavby'!E14="","",'Rekapitulace stavby'!E14))</f>
        <v/>
      </c>
      <c r="F18" s="42"/>
      <c r="G18" s="42"/>
      <c r="H18" s="42"/>
      <c r="I18" s="119" t="s">
        <v>30</v>
      </c>
      <c r="J18" s="35" t="str">
        <f>IF('Rekapitulace stavby'!AN14="Vyplň údaj","",IF('Rekapitulace stavby'!AN14="","",'Rekapitulace stavby'!AN14))</f>
        <v/>
      </c>
      <c r="K18" s="45"/>
    </row>
    <row customFormat="1" customHeight="1" ht="6.95" r="19" s="1" spans="2:11">
      <c r="B19" s="41"/>
      <c r="C19" s="42"/>
      <c r="D19" s="42"/>
      <c r="E19" s="42"/>
      <c r="F19" s="42"/>
      <c r="G19" s="42"/>
      <c r="H19" s="42"/>
      <c r="I19" s="118"/>
      <c r="J19" s="42"/>
      <c r="K19" s="45"/>
    </row>
    <row customFormat="1" customHeight="1" ht="14.45" r="20" s="1" spans="2:11">
      <c r="B20" s="41"/>
      <c r="C20" s="42"/>
      <c r="D20" s="37" t="s">
        <v>33</v>
      </c>
      <c r="E20" s="42"/>
      <c r="F20" s="42"/>
      <c r="G20" s="42"/>
      <c r="H20" s="42"/>
      <c r="I20" s="119" t="s">
        <v>28</v>
      </c>
      <c r="J20" s="35" t="s">
        <v>21</v>
      </c>
      <c r="K20" s="45"/>
    </row>
    <row customFormat="1" customHeight="1" ht="18" r="21" s="1" spans="2:11">
      <c r="B21" s="41"/>
      <c r="C21" s="42"/>
      <c r="D21" s="42"/>
      <c r="E21" s="35" t="s">
        <v>34</v>
      </c>
      <c r="F21" s="42"/>
      <c r="G21" s="42"/>
      <c r="H21" s="42"/>
      <c r="I21" s="119" t="s">
        <v>30</v>
      </c>
      <c r="J21" s="35" t="s">
        <v>21</v>
      </c>
      <c r="K21" s="45"/>
    </row>
    <row customFormat="1" customHeight="1" ht="6.95" r="22" s="1" spans="2:11">
      <c r="B22" s="41"/>
      <c r="C22" s="42"/>
      <c r="D22" s="42"/>
      <c r="E22" s="42"/>
      <c r="F22" s="42"/>
      <c r="G22" s="42"/>
      <c r="H22" s="42"/>
      <c r="I22" s="118"/>
      <c r="J22" s="42"/>
      <c r="K22" s="45"/>
    </row>
    <row customFormat="1" customHeight="1" ht="14.45" r="23" s="1" spans="2:11">
      <c r="B23" s="41"/>
      <c r="C23" s="42"/>
      <c r="D23" s="37" t="s">
        <v>36</v>
      </c>
      <c r="E23" s="42"/>
      <c r="F23" s="42"/>
      <c r="G23" s="42"/>
      <c r="H23" s="42"/>
      <c r="I23" s="118"/>
      <c r="J23" s="42"/>
      <c r="K23" s="45"/>
    </row>
    <row customFormat="1" customHeight="1" ht="22.5" r="24" s="6" spans="2:11">
      <c r="B24" s="121"/>
      <c r="C24" s="122"/>
      <c r="D24" s="122"/>
      <c r="E24" s="364" t="s">
        <v>21</v>
      </c>
      <c r="F24" s="364"/>
      <c r="G24" s="364"/>
      <c r="H24" s="364"/>
      <c r="I24" s="123"/>
      <c r="J24" s="122"/>
      <c r="K24" s="124"/>
    </row>
    <row customFormat="1" customHeight="1" ht="6.95" r="25" s="1" spans="2:11">
      <c r="B25" s="41"/>
      <c r="C25" s="42"/>
      <c r="D25" s="42"/>
      <c r="E25" s="42"/>
      <c r="F25" s="42"/>
      <c r="G25" s="42"/>
      <c r="H25" s="42"/>
      <c r="I25" s="118"/>
      <c r="J25" s="42"/>
      <c r="K25" s="45"/>
    </row>
    <row customFormat="1" customHeight="1" ht="6.95" r="26" s="1" spans="2:11">
      <c r="B26" s="41"/>
      <c r="C26" s="42"/>
      <c r="D26" s="85"/>
      <c r="E26" s="85"/>
      <c r="F26" s="85"/>
      <c r="G26" s="85"/>
      <c r="H26" s="85"/>
      <c r="I26" s="125"/>
      <c r="J26" s="85"/>
      <c r="K26" s="126"/>
    </row>
    <row customFormat="1" customHeight="1" ht="25.35" r="27" s="1" spans="2:11">
      <c r="B27" s="41"/>
      <c r="C27" s="42"/>
      <c r="D27" s="127" t="s">
        <v>37</v>
      </c>
      <c r="E27" s="42"/>
      <c r="F27" s="42"/>
      <c r="G27" s="42"/>
      <c r="H27" s="42"/>
      <c r="I27" s="118"/>
      <c r="J27" s="128">
        <f>ROUND(J80,1)</f>
        <v>0</v>
      </c>
      <c r="K27" s="45"/>
    </row>
    <row customFormat="1" customHeight="1" ht="6.95" r="28" s="1" spans="2:11">
      <c r="B28" s="41"/>
      <c r="C28" s="42"/>
      <c r="D28" s="85"/>
      <c r="E28" s="85"/>
      <c r="F28" s="85"/>
      <c r="G28" s="85"/>
      <c r="H28" s="85"/>
      <c r="I28" s="125"/>
      <c r="J28" s="85"/>
      <c r="K28" s="126"/>
    </row>
    <row customFormat="1" customHeight="1" ht="14.45" r="29" s="1" spans="2:11">
      <c r="B29" s="41"/>
      <c r="C29" s="42"/>
      <c r="D29" s="42"/>
      <c r="E29" s="42"/>
      <c r="F29" s="46" t="s">
        <v>39</v>
      </c>
      <c r="G29" s="42"/>
      <c r="H29" s="42"/>
      <c r="I29" s="129" t="s">
        <v>38</v>
      </c>
      <c r="J29" s="46" t="s">
        <v>40</v>
      </c>
      <c r="K29" s="45"/>
    </row>
    <row customFormat="1" customHeight="1" ht="14.45" r="30" s="1" spans="2:11">
      <c r="B30" s="41"/>
      <c r="C30" s="42"/>
      <c r="D30" s="49" t="s">
        <v>41</v>
      </c>
      <c r="E30" s="49" t="s">
        <v>42</v>
      </c>
      <c r="F30" s="130">
        <f>ROUND(SUM(BE80:BE88), 1)</f>
        <v>0</v>
      </c>
      <c r="G30" s="42"/>
      <c r="H30" s="42"/>
      <c r="I30" s="131">
        <v>0.21</v>
      </c>
      <c r="J30" s="130">
        <f>ROUND(ROUND((SUM(BE80:BE88)), 1)*I30, 1)</f>
        <v>0</v>
      </c>
      <c r="K30" s="45"/>
    </row>
    <row customFormat="1" customHeight="1" ht="14.45" r="31" s="1" spans="2:11">
      <c r="B31" s="41"/>
      <c r="C31" s="42"/>
      <c r="D31" s="42"/>
      <c r="E31" s="49" t="s">
        <v>43</v>
      </c>
      <c r="F31" s="130">
        <f>ROUND(SUM(BF80:BF88), 1)</f>
        <v>0</v>
      </c>
      <c r="G31" s="42"/>
      <c r="H31" s="42"/>
      <c r="I31" s="131">
        <v>0.15</v>
      </c>
      <c r="J31" s="130">
        <f>ROUND(ROUND((SUM(BF80:BF88)), 1)*I31, 1)</f>
        <v>0</v>
      </c>
      <c r="K31" s="45"/>
    </row>
    <row customFormat="1" customHeight="1" hidden="1" ht="14.45" r="32" s="1" spans="2:11">
      <c r="B32" s="41"/>
      <c r="C32" s="42"/>
      <c r="D32" s="42"/>
      <c r="E32" s="49" t="s">
        <v>44</v>
      </c>
      <c r="F32" s="130">
        <f>ROUND(SUM(BG80:BG88), 1)</f>
        <v>0</v>
      </c>
      <c r="G32" s="42"/>
      <c r="H32" s="42"/>
      <c r="I32" s="131">
        <v>0.21</v>
      </c>
      <c r="J32" s="130">
        <v>0</v>
      </c>
      <c r="K32" s="45"/>
    </row>
    <row customFormat="1" customHeight="1" hidden="1" ht="14.45" r="33" s="1" spans="2:11">
      <c r="B33" s="41"/>
      <c r="C33" s="42"/>
      <c r="D33" s="42"/>
      <c r="E33" s="49" t="s">
        <v>45</v>
      </c>
      <c r="F33" s="130">
        <f>ROUND(SUM(BH80:BH88), 1)</f>
        <v>0</v>
      </c>
      <c r="G33" s="42"/>
      <c r="H33" s="42"/>
      <c r="I33" s="131">
        <v>0.15</v>
      </c>
      <c r="J33" s="130">
        <v>0</v>
      </c>
      <c r="K33" s="45"/>
    </row>
    <row customFormat="1" customHeight="1" hidden="1" ht="14.45" r="34" s="1" spans="2:11">
      <c r="B34" s="41"/>
      <c r="C34" s="42"/>
      <c r="D34" s="42"/>
      <c r="E34" s="49" t="s">
        <v>46</v>
      </c>
      <c r="F34" s="130">
        <f>ROUND(SUM(BI80:BI88), 1)</f>
        <v>0</v>
      </c>
      <c r="G34" s="42"/>
      <c r="H34" s="42"/>
      <c r="I34" s="131">
        <v>0</v>
      </c>
      <c r="J34" s="130">
        <v>0</v>
      </c>
      <c r="K34" s="45"/>
    </row>
    <row customFormat="1" customHeight="1" ht="6.95" r="35" s="1" spans="2:11">
      <c r="B35" s="41"/>
      <c r="C35" s="42"/>
      <c r="D35" s="42"/>
      <c r="E35" s="42"/>
      <c r="F35" s="42"/>
      <c r="G35" s="42"/>
      <c r="H35" s="42"/>
      <c r="I35" s="118"/>
      <c r="J35" s="42"/>
      <c r="K35" s="45"/>
    </row>
    <row customFormat="1" customHeight="1" ht="25.35" r="36" s="1" spans="2:11">
      <c r="B36" s="41"/>
      <c r="C36" s="132"/>
      <c r="D36" s="133" t="s">
        <v>47</v>
      </c>
      <c r="E36" s="79"/>
      <c r="F36" s="79"/>
      <c r="G36" s="134" t="s">
        <v>48</v>
      </c>
      <c r="H36" s="135" t="s">
        <v>49</v>
      </c>
      <c r="I36" s="136"/>
      <c r="J36" s="137">
        <f>SUM(J27:J34)</f>
        <v>0</v>
      </c>
      <c r="K36" s="138"/>
    </row>
    <row customFormat="1" customHeight="1" ht="14.45" r="37" s="1" spans="2:11">
      <c r="B37" s="56"/>
      <c r="C37" s="57"/>
      <c r="D37" s="57"/>
      <c r="E37" s="57"/>
      <c r="F37" s="57"/>
      <c r="G37" s="57"/>
      <c r="H37" s="57"/>
      <c r="I37" s="139"/>
      <c r="J37" s="57"/>
      <c r="K37" s="58"/>
    </row>
    <row customFormat="1" customHeight="1" ht="6.95" r="41" s="1" spans="2:11">
      <c r="B41" s="140"/>
      <c r="C41" s="141"/>
      <c r="D41" s="141"/>
      <c r="E41" s="141"/>
      <c r="F41" s="141"/>
      <c r="G41" s="141"/>
      <c r="H41" s="141"/>
      <c r="I41" s="142"/>
      <c r="J41" s="141"/>
      <c r="K41" s="143"/>
    </row>
    <row customFormat="1" customHeight="1" ht="36.950000000000003" r="42" s="1" spans="2:11">
      <c r="B42" s="41"/>
      <c r="C42" s="30" t="s">
        <v>91</v>
      </c>
      <c r="D42" s="42"/>
      <c r="E42" s="42"/>
      <c r="F42" s="42"/>
      <c r="G42" s="42"/>
      <c r="H42" s="42"/>
      <c r="I42" s="118"/>
      <c r="J42" s="42"/>
      <c r="K42" s="45"/>
    </row>
    <row customFormat="1" customHeight="1" ht="6.95" r="43" s="1" spans="2:11">
      <c r="B43" s="41"/>
      <c r="C43" s="42"/>
      <c r="D43" s="42"/>
      <c r="E43" s="42"/>
      <c r="F43" s="42"/>
      <c r="G43" s="42"/>
      <c r="H43" s="42"/>
      <c r="I43" s="118"/>
      <c r="J43" s="42"/>
      <c r="K43" s="45"/>
    </row>
    <row customFormat="1" customHeight="1" ht="14.45" r="44" s="1" spans="2:11">
      <c r="B44" s="41"/>
      <c r="C44" s="37" t="s">
        <v>18</v>
      </c>
      <c r="D44" s="42"/>
      <c r="E44" s="42"/>
      <c r="F44" s="42"/>
      <c r="G44" s="42"/>
      <c r="H44" s="42"/>
      <c r="I44" s="118"/>
      <c r="J44" s="42"/>
      <c r="K44" s="45"/>
    </row>
    <row customFormat="1" customHeight="1" ht="22.5" r="45" s="1" spans="2:11">
      <c r="B45" s="41"/>
      <c r="C45" s="42"/>
      <c r="D45" s="42"/>
      <c r="E45" s="395" t="str">
        <f>E7</f>
        <v>Změna užívání z pohostinství na dětskou skupinu do 12 dětí, Zdětín č.p. 77</v>
      </c>
      <c r="F45" s="396"/>
      <c r="G45" s="396"/>
      <c r="H45" s="396"/>
      <c r="I45" s="118"/>
      <c r="J45" s="42"/>
      <c r="K45" s="45"/>
    </row>
    <row customFormat="1" customHeight="1" ht="14.45" r="46" s="1" spans="2:11">
      <c r="B46" s="41"/>
      <c r="C46" s="37" t="s">
        <v>89</v>
      </c>
      <c r="D46" s="42"/>
      <c r="E46" s="42"/>
      <c r="F46" s="42"/>
      <c r="G46" s="42"/>
      <c r="H46" s="42"/>
      <c r="I46" s="118"/>
      <c r="J46" s="42"/>
      <c r="K46" s="45"/>
    </row>
    <row customFormat="1" customHeight="1" ht="23.25" r="47" s="1" spans="2:11">
      <c r="B47" s="41"/>
      <c r="C47" s="42"/>
      <c r="D47" s="42"/>
      <c r="E47" s="397" t="str">
        <f>E9</f>
        <v>2 - Vedlejší rozpočtové náklady</v>
      </c>
      <c r="F47" s="398"/>
      <c r="G47" s="398"/>
      <c r="H47" s="398"/>
      <c r="I47" s="118"/>
      <c r="J47" s="42"/>
      <c r="K47" s="45"/>
    </row>
    <row customFormat="1" customHeight="1" ht="6.95" r="48" s="1" spans="2:11">
      <c r="B48" s="41"/>
      <c r="C48" s="42"/>
      <c r="D48" s="42"/>
      <c r="E48" s="42"/>
      <c r="F48" s="42"/>
      <c r="G48" s="42"/>
      <c r="H48" s="42"/>
      <c r="I48" s="118"/>
      <c r="J48" s="42"/>
      <c r="K48" s="45"/>
    </row>
    <row customFormat="1" customHeight="1" ht="18" r="49" s="1" spans="2:47">
      <c r="B49" s="41"/>
      <c r="C49" s="37" t="s">
        <v>23</v>
      </c>
      <c r="D49" s="42"/>
      <c r="E49" s="42"/>
      <c r="F49" s="35" t="str">
        <f>F12</f>
        <v>Zdětín</v>
      </c>
      <c r="G49" s="42"/>
      <c r="H49" s="42"/>
      <c r="I49" s="119" t="s">
        <v>25</v>
      </c>
      <c r="J49" s="120" t="str">
        <f>IF(J12="","",J12)</f>
        <v>30.10.2017</v>
      </c>
      <c r="K49" s="45"/>
    </row>
    <row customFormat="1" customHeight="1" ht="6.95" r="50" s="1" spans="2:47">
      <c r="B50" s="41"/>
      <c r="C50" s="42"/>
      <c r="D50" s="42"/>
      <c r="E50" s="42"/>
      <c r="F50" s="42"/>
      <c r="G50" s="42"/>
      <c r="H50" s="42"/>
      <c r="I50" s="118"/>
      <c r="J50" s="42"/>
      <c r="K50" s="45"/>
    </row>
    <row customFormat="1" r="51" s="1" spans="2:47">
      <c r="B51" s="41"/>
      <c r="C51" s="37" t="s">
        <v>27</v>
      </c>
      <c r="D51" s="42"/>
      <c r="E51" s="42"/>
      <c r="F51" s="35" t="str">
        <f>E15</f>
        <v>Obec Zdětín</v>
      </c>
      <c r="G51" s="42"/>
      <c r="H51" s="42"/>
      <c r="I51" s="119" t="s">
        <v>33</v>
      </c>
      <c r="J51" s="35" t="str">
        <f>E21</f>
        <v>Ing. Hana Hájková</v>
      </c>
      <c r="K51" s="45"/>
    </row>
    <row customFormat="1" customHeight="1" ht="14.45" r="52" s="1" spans="2:47">
      <c r="B52" s="41"/>
      <c r="C52" s="37" t="s">
        <v>31</v>
      </c>
      <c r="D52" s="42"/>
      <c r="E52" s="42"/>
      <c r="F52" s="35" t="str">
        <f>IF(E18="","",E18)</f>
        <v/>
      </c>
      <c r="G52" s="42"/>
      <c r="H52" s="42"/>
      <c r="I52" s="118"/>
      <c r="J52" s="42"/>
      <c r="K52" s="45"/>
    </row>
    <row customFormat="1" customHeight="1" ht="10.35" r="53" s="1" spans="2:47">
      <c r="B53" s="41"/>
      <c r="C53" s="42"/>
      <c r="D53" s="42"/>
      <c r="E53" s="42"/>
      <c r="F53" s="42"/>
      <c r="G53" s="42"/>
      <c r="H53" s="42"/>
      <c r="I53" s="118"/>
      <c r="J53" s="42"/>
      <c r="K53" s="45"/>
    </row>
    <row customFormat="1" customHeight="1" ht="29.25" r="54" s="1" spans="2:47">
      <c r="B54" s="41"/>
      <c r="C54" s="144" t="s">
        <v>92</v>
      </c>
      <c r="D54" s="132"/>
      <c r="E54" s="132"/>
      <c r="F54" s="132"/>
      <c r="G54" s="132"/>
      <c r="H54" s="132"/>
      <c r="I54" s="145"/>
      <c r="J54" s="146" t="s">
        <v>93</v>
      </c>
      <c r="K54" s="147"/>
    </row>
    <row customFormat="1" customHeight="1" ht="10.35" r="55" s="1" spans="2:47">
      <c r="B55" s="41"/>
      <c r="C55" s="42"/>
      <c r="D55" s="42"/>
      <c r="E55" s="42"/>
      <c r="F55" s="42"/>
      <c r="G55" s="42"/>
      <c r="H55" s="42"/>
      <c r="I55" s="118"/>
      <c r="J55" s="42"/>
      <c r="K55" s="45"/>
    </row>
    <row customFormat="1" customHeight="1" ht="29.25" r="56" s="1" spans="2:47">
      <c r="B56" s="41"/>
      <c r="C56" s="148" t="s">
        <v>94</v>
      </c>
      <c r="D56" s="42"/>
      <c r="E56" s="42"/>
      <c r="F56" s="42"/>
      <c r="G56" s="42"/>
      <c r="H56" s="42"/>
      <c r="I56" s="118"/>
      <c r="J56" s="128">
        <f>J80</f>
        <v>0</v>
      </c>
      <c r="K56" s="45"/>
      <c r="AU56" s="24" t="s">
        <v>95</v>
      </c>
    </row>
    <row customFormat="1" customHeight="1" ht="24.95" r="57" s="7" spans="2:47">
      <c r="B57" s="149"/>
      <c r="C57" s="150"/>
      <c r="D57" s="151" t="s">
        <v>783</v>
      </c>
      <c r="E57" s="152"/>
      <c r="F57" s="152"/>
      <c r="G57" s="152"/>
      <c r="H57" s="152"/>
      <c r="I57" s="153"/>
      <c r="J57" s="154">
        <f>J81</f>
        <v>0</v>
      </c>
      <c r="K57" s="155"/>
    </row>
    <row customFormat="1" customHeight="1" ht="19.899999999999999" r="58" s="8" spans="2:47">
      <c r="B58" s="156"/>
      <c r="C58" s="157"/>
      <c r="D58" s="158" t="s">
        <v>784</v>
      </c>
      <c r="E58" s="159"/>
      <c r="F58" s="159"/>
      <c r="G58" s="159"/>
      <c r="H58" s="159"/>
      <c r="I58" s="160"/>
      <c r="J58" s="161">
        <f>J82</f>
        <v>0</v>
      </c>
      <c r="K58" s="162"/>
    </row>
    <row customFormat="1" customHeight="1" ht="19.899999999999999" r="59" s="8" spans="2:47">
      <c r="B59" s="156"/>
      <c r="C59" s="157"/>
      <c r="D59" s="158" t="s">
        <v>785</v>
      </c>
      <c r="E59" s="159"/>
      <c r="F59" s="159"/>
      <c r="G59" s="159"/>
      <c r="H59" s="159"/>
      <c r="I59" s="160"/>
      <c r="J59" s="161">
        <f>J85</f>
        <v>0</v>
      </c>
      <c r="K59" s="162"/>
    </row>
    <row customFormat="1" customHeight="1" ht="19.899999999999999" r="60" s="8" spans="2:47">
      <c r="B60" s="156"/>
      <c r="C60" s="157"/>
      <c r="D60" s="158" t="s">
        <v>786</v>
      </c>
      <c r="E60" s="159"/>
      <c r="F60" s="159"/>
      <c r="G60" s="159"/>
      <c r="H60" s="159"/>
      <c r="I60" s="160"/>
      <c r="J60" s="161">
        <f>J87</f>
        <v>0</v>
      </c>
      <c r="K60" s="162"/>
    </row>
    <row customFormat="1" customHeight="1" ht="21.75" r="61" s="1" spans="2:47">
      <c r="B61" s="41"/>
      <c r="C61" s="42"/>
      <c r="D61" s="42"/>
      <c r="E61" s="42"/>
      <c r="F61" s="42"/>
      <c r="G61" s="42"/>
      <c r="H61" s="42"/>
      <c r="I61" s="118"/>
      <c r="J61" s="42"/>
      <c r="K61" s="45"/>
    </row>
    <row customFormat="1" customHeight="1" ht="6.95" r="62" s="1" spans="2:47">
      <c r="B62" s="56"/>
      <c r="C62" s="57"/>
      <c r="D62" s="57"/>
      <c r="E62" s="57"/>
      <c r="F62" s="57"/>
      <c r="G62" s="57"/>
      <c r="H62" s="57"/>
      <c r="I62" s="139"/>
      <c r="J62" s="57"/>
      <c r="K62" s="58"/>
    </row>
    <row customFormat="1" customHeight="1" ht="6.95" r="66" s="1" spans="2:63">
      <c r="B66" s="59"/>
      <c r="C66" s="60"/>
      <c r="D66" s="60"/>
      <c r="E66" s="60"/>
      <c r="F66" s="60"/>
      <c r="G66" s="60"/>
      <c r="H66" s="60"/>
      <c r="I66" s="142"/>
      <c r="J66" s="60"/>
      <c r="K66" s="60"/>
      <c r="L66" s="61"/>
    </row>
    <row customFormat="1" customHeight="1" ht="36.950000000000003" r="67" s="1" spans="2:63">
      <c r="B67" s="41"/>
      <c r="C67" s="62" t="s">
        <v>120</v>
      </c>
      <c r="D67" s="63"/>
      <c r="E67" s="63"/>
      <c r="F67" s="63"/>
      <c r="G67" s="63"/>
      <c r="H67" s="63"/>
      <c r="I67" s="163"/>
      <c r="J67" s="63"/>
      <c r="K67" s="63"/>
      <c r="L67" s="61"/>
    </row>
    <row customFormat="1" customHeight="1" ht="6.95" r="68" s="1" spans="2:63">
      <c r="B68" s="41"/>
      <c r="C68" s="63"/>
      <c r="D68" s="63"/>
      <c r="E68" s="63"/>
      <c r="F68" s="63"/>
      <c r="G68" s="63"/>
      <c r="H68" s="63"/>
      <c r="I68" s="163"/>
      <c r="J68" s="63"/>
      <c r="K68" s="63"/>
      <c r="L68" s="61"/>
    </row>
    <row customFormat="1" customHeight="1" ht="14.45" r="69" s="1" spans="2:63">
      <c r="B69" s="41"/>
      <c r="C69" s="65" t="s">
        <v>18</v>
      </c>
      <c r="D69" s="63"/>
      <c r="E69" s="63"/>
      <c r="F69" s="63"/>
      <c r="G69" s="63"/>
      <c r="H69" s="63"/>
      <c r="I69" s="163"/>
      <c r="J69" s="63"/>
      <c r="K69" s="63"/>
      <c r="L69" s="61"/>
    </row>
    <row customFormat="1" customHeight="1" ht="22.5" r="70" s="1" spans="2:63">
      <c r="B70" s="41"/>
      <c r="C70" s="63"/>
      <c r="D70" s="63"/>
      <c r="E70" s="399" t="str">
        <f>E7</f>
        <v>Změna užívání z pohostinství na dětskou skupinu do 12 dětí, Zdětín č.p. 77</v>
      </c>
      <c r="F70" s="400"/>
      <c r="G70" s="400"/>
      <c r="H70" s="400"/>
      <c r="I70" s="163"/>
      <c r="J70" s="63"/>
      <c r="K70" s="63"/>
      <c r="L70" s="61"/>
    </row>
    <row customFormat="1" customHeight="1" ht="14.45" r="71" s="1" spans="2:63">
      <c r="B71" s="41"/>
      <c r="C71" s="65" t="s">
        <v>89</v>
      </c>
      <c r="D71" s="63"/>
      <c r="E71" s="63"/>
      <c r="F71" s="63"/>
      <c r="G71" s="63"/>
      <c r="H71" s="63"/>
      <c r="I71" s="163"/>
      <c r="J71" s="63"/>
      <c r="K71" s="63"/>
      <c r="L71" s="61"/>
    </row>
    <row customFormat="1" customHeight="1" ht="23.25" r="72" s="1" spans="2:63">
      <c r="B72" s="41"/>
      <c r="C72" s="63"/>
      <c r="D72" s="63"/>
      <c r="E72" s="375" t="str">
        <f>E9</f>
        <v>2 - Vedlejší rozpočtové náklady</v>
      </c>
      <c r="F72" s="401"/>
      <c r="G72" s="401"/>
      <c r="H72" s="401"/>
      <c r="I72" s="163"/>
      <c r="J72" s="63"/>
      <c r="K72" s="63"/>
      <c r="L72" s="61"/>
    </row>
    <row customFormat="1" customHeight="1" ht="6.95" r="73" s="1" spans="2:63">
      <c r="B73" s="41"/>
      <c r="C73" s="63"/>
      <c r="D73" s="63"/>
      <c r="E73" s="63"/>
      <c r="F73" s="63"/>
      <c r="G73" s="63"/>
      <c r="H73" s="63"/>
      <c r="I73" s="163"/>
      <c r="J73" s="63"/>
      <c r="K73" s="63"/>
      <c r="L73" s="61"/>
    </row>
    <row customFormat="1" customHeight="1" ht="18" r="74" s="1" spans="2:63">
      <c r="B74" s="41"/>
      <c r="C74" s="65" t="s">
        <v>23</v>
      </c>
      <c r="D74" s="63"/>
      <c r="E74" s="63"/>
      <c r="F74" s="164" t="str">
        <f>F12</f>
        <v>Zdětín</v>
      </c>
      <c r="G74" s="63"/>
      <c r="H74" s="63"/>
      <c r="I74" s="165" t="s">
        <v>25</v>
      </c>
      <c r="J74" s="73" t="str">
        <f>IF(J12="","",J12)</f>
        <v>30.10.2017</v>
      </c>
      <c r="K74" s="63"/>
      <c r="L74" s="61"/>
    </row>
    <row customFormat="1" customHeight="1" ht="6.95" r="75" s="1" spans="2:63">
      <c r="B75" s="41"/>
      <c r="C75" s="63"/>
      <c r="D75" s="63"/>
      <c r="E75" s="63"/>
      <c r="F75" s="63"/>
      <c r="G75" s="63"/>
      <c r="H75" s="63"/>
      <c r="I75" s="163"/>
      <c r="J75" s="63"/>
      <c r="K75" s="63"/>
      <c r="L75" s="61"/>
    </row>
    <row customFormat="1" r="76" s="1" spans="2:63">
      <c r="B76" s="41"/>
      <c r="C76" s="65" t="s">
        <v>27</v>
      </c>
      <c r="D76" s="63"/>
      <c r="E76" s="63"/>
      <c r="F76" s="164" t="str">
        <f>E15</f>
        <v>Obec Zdětín</v>
      </c>
      <c r="G76" s="63"/>
      <c r="H76" s="63"/>
      <c r="I76" s="165" t="s">
        <v>33</v>
      </c>
      <c r="J76" s="164" t="str">
        <f>E21</f>
        <v>Ing. Hana Hájková</v>
      </c>
      <c r="K76" s="63"/>
      <c r="L76" s="61"/>
    </row>
    <row customFormat="1" customHeight="1" ht="14.45" r="77" s="1" spans="2:63">
      <c r="B77" s="41"/>
      <c r="C77" s="65" t="s">
        <v>31</v>
      </c>
      <c r="D77" s="63"/>
      <c r="E77" s="63"/>
      <c r="F77" s="164" t="str">
        <f>IF(E18="","",E18)</f>
        <v/>
      </c>
      <c r="G77" s="63"/>
      <c r="H77" s="63"/>
      <c r="I77" s="163"/>
      <c r="J77" s="63"/>
      <c r="K77" s="63"/>
      <c r="L77" s="61"/>
    </row>
    <row customFormat="1" customHeight="1" ht="10.35" r="78" s="1" spans="2:63">
      <c r="B78" s="41"/>
      <c r="C78" s="63"/>
      <c r="D78" s="63"/>
      <c r="E78" s="63"/>
      <c r="F78" s="63"/>
      <c r="G78" s="63"/>
      <c r="H78" s="63"/>
      <c r="I78" s="163"/>
      <c r="J78" s="63"/>
      <c r="K78" s="63"/>
      <c r="L78" s="61"/>
    </row>
    <row customFormat="1" customHeight="1" ht="29.25" r="79" s="9" spans="2:63">
      <c r="B79" s="166"/>
      <c r="C79" s="167" t="s">
        <v>121</v>
      </c>
      <c r="D79" s="168" t="s">
        <v>56</v>
      </c>
      <c r="E79" s="168" t="s">
        <v>52</v>
      </c>
      <c r="F79" s="168" t="s">
        <v>122</v>
      </c>
      <c r="G79" s="168" t="s">
        <v>123</v>
      </c>
      <c r="H79" s="168" t="s">
        <v>124</v>
      </c>
      <c r="I79" s="169" t="s">
        <v>125</v>
      </c>
      <c r="J79" s="168" t="s">
        <v>93</v>
      </c>
      <c r="K79" s="170" t="s">
        <v>126</v>
      </c>
      <c r="L79" s="171"/>
      <c r="M79" s="81" t="s">
        <v>127</v>
      </c>
      <c r="N79" s="82" t="s">
        <v>41</v>
      </c>
      <c r="O79" s="82" t="s">
        <v>128</v>
      </c>
      <c r="P79" s="82" t="s">
        <v>129</v>
      </c>
      <c r="Q79" s="82" t="s">
        <v>130</v>
      </c>
      <c r="R79" s="82" t="s">
        <v>131</v>
      </c>
      <c r="S79" s="82" t="s">
        <v>132</v>
      </c>
      <c r="T79" s="83" t="s">
        <v>133</v>
      </c>
    </row>
    <row customFormat="1" customHeight="1" ht="29.25" r="80" s="1" spans="2:63">
      <c r="B80" s="41"/>
      <c r="C80" s="87" t="s">
        <v>94</v>
      </c>
      <c r="D80" s="63"/>
      <c r="E80" s="63"/>
      <c r="F80" s="63"/>
      <c r="G80" s="63"/>
      <c r="H80" s="63"/>
      <c r="I80" s="163"/>
      <c r="J80" s="172">
        <f>BK80</f>
        <v>0</v>
      </c>
      <c r="K80" s="63"/>
      <c r="L80" s="61"/>
      <c r="M80" s="84"/>
      <c r="N80" s="85"/>
      <c r="O80" s="85"/>
      <c r="P80" s="173">
        <f>P81</f>
        <v>0</v>
      </c>
      <c r="Q80" s="85"/>
      <c r="R80" s="173">
        <f>R81</f>
        <v>0</v>
      </c>
      <c r="S80" s="85"/>
      <c r="T80" s="174">
        <f>T81</f>
        <v>0</v>
      </c>
      <c r="AT80" s="24" t="s">
        <v>70</v>
      </c>
      <c r="AU80" s="24" t="s">
        <v>95</v>
      </c>
      <c r="BK80" s="175">
        <f>BK81</f>
        <v>0</v>
      </c>
    </row>
    <row customFormat="1" customHeight="1" ht="37.35" r="81" s="10" spans="2:65">
      <c r="B81" s="176"/>
      <c r="C81" s="177"/>
      <c r="D81" s="178" t="s">
        <v>70</v>
      </c>
      <c r="E81" s="179" t="s">
        <v>787</v>
      </c>
      <c r="F81" s="179" t="s">
        <v>81</v>
      </c>
      <c r="G81" s="177"/>
      <c r="H81" s="177"/>
      <c r="I81" s="180"/>
      <c r="J81" s="181">
        <f>BK81</f>
        <v>0</v>
      </c>
      <c r="K81" s="177"/>
      <c r="L81" s="182"/>
      <c r="M81" s="183"/>
      <c r="N81" s="184"/>
      <c r="O81" s="184"/>
      <c r="P81" s="185">
        <f>P82+P85+P87</f>
        <v>0</v>
      </c>
      <c r="Q81" s="184"/>
      <c r="R81" s="185">
        <f>R82+R85+R87</f>
        <v>0</v>
      </c>
      <c r="S81" s="184"/>
      <c r="T81" s="186">
        <f>T82+T85+T87</f>
        <v>0</v>
      </c>
      <c r="AR81" s="187" t="s">
        <v>164</v>
      </c>
      <c r="AT81" s="188" t="s">
        <v>70</v>
      </c>
      <c r="AU81" s="188" t="s">
        <v>71</v>
      </c>
      <c r="AY81" s="187" t="s">
        <v>136</v>
      </c>
      <c r="BK81" s="189">
        <f>BK82+BK85+BK87</f>
        <v>0</v>
      </c>
    </row>
    <row customFormat="1" customHeight="1" ht="19.899999999999999" r="82" s="10" spans="2:65">
      <c r="B82" s="176"/>
      <c r="C82" s="177"/>
      <c r="D82" s="190" t="s">
        <v>70</v>
      </c>
      <c r="E82" s="191" t="s">
        <v>788</v>
      </c>
      <c r="F82" s="191" t="s">
        <v>789</v>
      </c>
      <c r="G82" s="177"/>
      <c r="H82" s="177"/>
      <c r="I82" s="180"/>
      <c r="J82" s="192">
        <f>BK82</f>
        <v>0</v>
      </c>
      <c r="K82" s="177"/>
      <c r="L82" s="182"/>
      <c r="M82" s="183"/>
      <c r="N82" s="184"/>
      <c r="O82" s="184"/>
      <c r="P82" s="185">
        <f>SUM(P83:P84)</f>
        <v>0</v>
      </c>
      <c r="Q82" s="184"/>
      <c r="R82" s="185">
        <f>SUM(R83:R84)</f>
        <v>0</v>
      </c>
      <c r="S82" s="184"/>
      <c r="T82" s="186">
        <f>SUM(T83:T84)</f>
        <v>0</v>
      </c>
      <c r="AR82" s="187" t="s">
        <v>164</v>
      </c>
      <c r="AT82" s="188" t="s">
        <v>70</v>
      </c>
      <c r="AU82" s="188" t="s">
        <v>76</v>
      </c>
      <c r="AY82" s="187" t="s">
        <v>136</v>
      </c>
      <c r="BK82" s="189">
        <f>SUM(BK83:BK84)</f>
        <v>0</v>
      </c>
    </row>
    <row customFormat="1" customHeight="1" ht="22.5" r="83" s="1" spans="2:65">
      <c r="B83" s="41"/>
      <c r="C83" s="193" t="s">
        <v>76</v>
      </c>
      <c r="D83" s="193" t="s">
        <v>139</v>
      </c>
      <c r="E83" s="194" t="s">
        <v>790</v>
      </c>
      <c r="F83" s="195" t="s">
        <v>791</v>
      </c>
      <c r="G83" s="196" t="s">
        <v>792</v>
      </c>
      <c r="H83" s="197">
        <v>1</v>
      </c>
      <c r="I83" s="198"/>
      <c r="J83" s="199">
        <f>ROUND(I83*H83,1)</f>
        <v>0</v>
      </c>
      <c r="K83" s="195" t="s">
        <v>143</v>
      </c>
      <c r="L83" s="61"/>
      <c r="M83" s="200" t="s">
        <v>21</v>
      </c>
      <c r="N83" s="201" t="s">
        <v>42</v>
      </c>
      <c r="O83" s="42"/>
      <c r="P83" s="202">
        <f>O83*H83</f>
        <v>0</v>
      </c>
      <c r="Q83" s="202">
        <v>0</v>
      </c>
      <c r="R83" s="202">
        <f>Q83*H83</f>
        <v>0</v>
      </c>
      <c r="S83" s="202">
        <v>0</v>
      </c>
      <c r="T83" s="203">
        <f>S83*H83</f>
        <v>0</v>
      </c>
      <c r="AR83" s="24" t="s">
        <v>793</v>
      </c>
      <c r="AT83" s="24" t="s">
        <v>139</v>
      </c>
      <c r="AU83" s="24" t="s">
        <v>80</v>
      </c>
      <c r="AY83" s="24" t="s">
        <v>136</v>
      </c>
      <c r="BE83" s="204">
        <f>IF(N83="základní",J83,0)</f>
        <v>0</v>
      </c>
      <c r="BF83" s="204">
        <f>IF(N83="snížená",J83,0)</f>
        <v>0</v>
      </c>
      <c r="BG83" s="204">
        <f>IF(N83="zákl. přenesená",J83,0)</f>
        <v>0</v>
      </c>
      <c r="BH83" s="204">
        <f>IF(N83="sníž. přenesená",J83,0)</f>
        <v>0</v>
      </c>
      <c r="BI83" s="204">
        <f>IF(N83="nulová",J83,0)</f>
        <v>0</v>
      </c>
      <c r="BJ83" s="24" t="s">
        <v>76</v>
      </c>
      <c r="BK83" s="204">
        <f>ROUND(I83*H83,1)</f>
        <v>0</v>
      </c>
      <c r="BL83" s="24" t="s">
        <v>793</v>
      </c>
      <c r="BM83" s="24" t="s">
        <v>794</v>
      </c>
    </row>
    <row customFormat="1" customHeight="1" ht="22.5" r="84" s="1" spans="2:65">
      <c r="B84" s="41"/>
      <c r="C84" s="193" t="s">
        <v>80</v>
      </c>
      <c r="D84" s="193" t="s">
        <v>139</v>
      </c>
      <c r="E84" s="194" t="s">
        <v>795</v>
      </c>
      <c r="F84" s="195" t="s">
        <v>796</v>
      </c>
      <c r="G84" s="196" t="s">
        <v>792</v>
      </c>
      <c r="H84" s="197">
        <v>1</v>
      </c>
      <c r="I84" s="198"/>
      <c r="J84" s="199">
        <f>ROUND(I84*H84,1)</f>
        <v>0</v>
      </c>
      <c r="K84" s="195" t="s">
        <v>143</v>
      </c>
      <c r="L84" s="61"/>
      <c r="M84" s="200" t="s">
        <v>21</v>
      </c>
      <c r="N84" s="201" t="s">
        <v>42</v>
      </c>
      <c r="O84" s="42"/>
      <c r="P84" s="202">
        <f>O84*H84</f>
        <v>0</v>
      </c>
      <c r="Q84" s="202">
        <v>0</v>
      </c>
      <c r="R84" s="202">
        <f>Q84*H84</f>
        <v>0</v>
      </c>
      <c r="S84" s="202">
        <v>0</v>
      </c>
      <c r="T84" s="203">
        <f>S84*H84</f>
        <v>0</v>
      </c>
      <c r="AR84" s="24" t="s">
        <v>793</v>
      </c>
      <c r="AT84" s="24" t="s">
        <v>139</v>
      </c>
      <c r="AU84" s="24" t="s">
        <v>80</v>
      </c>
      <c r="AY84" s="24" t="s">
        <v>136</v>
      </c>
      <c r="BE84" s="204">
        <f>IF(N84="základní",J84,0)</f>
        <v>0</v>
      </c>
      <c r="BF84" s="204">
        <f>IF(N84="snížená",J84,0)</f>
        <v>0</v>
      </c>
      <c r="BG84" s="204">
        <f>IF(N84="zákl. přenesená",J84,0)</f>
        <v>0</v>
      </c>
      <c r="BH84" s="204">
        <f>IF(N84="sníž. přenesená",J84,0)</f>
        <v>0</v>
      </c>
      <c r="BI84" s="204">
        <f>IF(N84="nulová",J84,0)</f>
        <v>0</v>
      </c>
      <c r="BJ84" s="24" t="s">
        <v>76</v>
      </c>
      <c r="BK84" s="204">
        <f>ROUND(I84*H84,1)</f>
        <v>0</v>
      </c>
      <c r="BL84" s="24" t="s">
        <v>793</v>
      </c>
      <c r="BM84" s="24" t="s">
        <v>797</v>
      </c>
    </row>
    <row customFormat="1" customHeight="1" ht="29.85" r="85" s="10" spans="2:65">
      <c r="B85" s="176"/>
      <c r="C85" s="177"/>
      <c r="D85" s="190" t="s">
        <v>70</v>
      </c>
      <c r="E85" s="191" t="s">
        <v>798</v>
      </c>
      <c r="F85" s="191" t="s">
        <v>799</v>
      </c>
      <c r="G85" s="177"/>
      <c r="H85" s="177"/>
      <c r="I85" s="180"/>
      <c r="J85" s="192">
        <f>BK85</f>
        <v>0</v>
      </c>
      <c r="K85" s="177"/>
      <c r="L85" s="182"/>
      <c r="M85" s="183"/>
      <c r="N85" s="184"/>
      <c r="O85" s="184"/>
      <c r="P85" s="185">
        <f>P86</f>
        <v>0</v>
      </c>
      <c r="Q85" s="184"/>
      <c r="R85" s="185">
        <f>R86</f>
        <v>0</v>
      </c>
      <c r="S85" s="184"/>
      <c r="T85" s="186">
        <f>T86</f>
        <v>0</v>
      </c>
      <c r="AR85" s="187" t="s">
        <v>164</v>
      </c>
      <c r="AT85" s="188" t="s">
        <v>70</v>
      </c>
      <c r="AU85" s="188" t="s">
        <v>76</v>
      </c>
      <c r="AY85" s="187" t="s">
        <v>136</v>
      </c>
      <c r="BK85" s="189">
        <f>BK86</f>
        <v>0</v>
      </c>
    </row>
    <row customFormat="1" customHeight="1" ht="22.5" r="86" s="1" spans="2:65">
      <c r="B86" s="41"/>
      <c r="C86" s="193" t="s">
        <v>137</v>
      </c>
      <c r="D86" s="193" t="s">
        <v>139</v>
      </c>
      <c r="E86" s="194" t="s">
        <v>800</v>
      </c>
      <c r="F86" s="195" t="s">
        <v>801</v>
      </c>
      <c r="G86" s="196" t="s">
        <v>792</v>
      </c>
      <c r="H86" s="197">
        <v>1</v>
      </c>
      <c r="I86" s="198"/>
      <c r="J86" s="199">
        <f>ROUND(I86*H86,1)</f>
        <v>0</v>
      </c>
      <c r="K86" s="195" t="s">
        <v>143</v>
      </c>
      <c r="L86" s="61"/>
      <c r="M86" s="200" t="s">
        <v>21</v>
      </c>
      <c r="N86" s="201" t="s">
        <v>42</v>
      </c>
      <c r="O86" s="42"/>
      <c r="P86" s="202">
        <f>O86*H86</f>
        <v>0</v>
      </c>
      <c r="Q86" s="202">
        <v>0</v>
      </c>
      <c r="R86" s="202">
        <f>Q86*H86</f>
        <v>0</v>
      </c>
      <c r="S86" s="202">
        <v>0</v>
      </c>
      <c r="T86" s="203">
        <f>S86*H86</f>
        <v>0</v>
      </c>
      <c r="AR86" s="24" t="s">
        <v>793</v>
      </c>
      <c r="AT86" s="24" t="s">
        <v>139</v>
      </c>
      <c r="AU86" s="24" t="s">
        <v>80</v>
      </c>
      <c r="AY86" s="24" t="s">
        <v>136</v>
      </c>
      <c r="BE86" s="204">
        <f>IF(N86="základní",J86,0)</f>
        <v>0</v>
      </c>
      <c r="BF86" s="204">
        <f>IF(N86="snížená",J86,0)</f>
        <v>0</v>
      </c>
      <c r="BG86" s="204">
        <f>IF(N86="zákl. přenesená",J86,0)</f>
        <v>0</v>
      </c>
      <c r="BH86" s="204">
        <f>IF(N86="sníž. přenesená",J86,0)</f>
        <v>0</v>
      </c>
      <c r="BI86" s="204">
        <f>IF(N86="nulová",J86,0)</f>
        <v>0</v>
      </c>
      <c r="BJ86" s="24" t="s">
        <v>76</v>
      </c>
      <c r="BK86" s="204">
        <f>ROUND(I86*H86,1)</f>
        <v>0</v>
      </c>
      <c r="BL86" s="24" t="s">
        <v>793</v>
      </c>
      <c r="BM86" s="24" t="s">
        <v>802</v>
      </c>
    </row>
    <row customFormat="1" customHeight="1" ht="29.85" r="87" s="10" spans="2:65">
      <c r="B87" s="176"/>
      <c r="C87" s="177"/>
      <c r="D87" s="190" t="s">
        <v>70</v>
      </c>
      <c r="E87" s="191" t="s">
        <v>803</v>
      </c>
      <c r="F87" s="191" t="s">
        <v>804</v>
      </c>
      <c r="G87" s="177"/>
      <c r="H87" s="177"/>
      <c r="I87" s="180"/>
      <c r="J87" s="192">
        <f>BK87</f>
        <v>0</v>
      </c>
      <c r="K87" s="177"/>
      <c r="L87" s="182"/>
      <c r="M87" s="183"/>
      <c r="N87" s="184"/>
      <c r="O87" s="184"/>
      <c r="P87" s="185">
        <f>P88</f>
        <v>0</v>
      </c>
      <c r="Q87" s="184"/>
      <c r="R87" s="185">
        <f>R88</f>
        <v>0</v>
      </c>
      <c r="S87" s="184"/>
      <c r="T87" s="186">
        <f>T88</f>
        <v>0</v>
      </c>
      <c r="AR87" s="187" t="s">
        <v>164</v>
      </c>
      <c r="AT87" s="188" t="s">
        <v>70</v>
      </c>
      <c r="AU87" s="188" t="s">
        <v>76</v>
      </c>
      <c r="AY87" s="187" t="s">
        <v>136</v>
      </c>
      <c r="BK87" s="189">
        <f>BK88</f>
        <v>0</v>
      </c>
    </row>
    <row customFormat="1" customHeight="1" ht="22.5" r="88" s="1" spans="2:65">
      <c r="B88" s="41"/>
      <c r="C88" s="193" t="s">
        <v>144</v>
      </c>
      <c r="D88" s="193" t="s">
        <v>139</v>
      </c>
      <c r="E88" s="194" t="s">
        <v>805</v>
      </c>
      <c r="F88" s="195" t="s">
        <v>806</v>
      </c>
      <c r="G88" s="196" t="s">
        <v>792</v>
      </c>
      <c r="H88" s="197">
        <v>1</v>
      </c>
      <c r="I88" s="198"/>
      <c r="J88" s="199">
        <f>ROUND(I88*H88,1)</f>
        <v>0</v>
      </c>
      <c r="K88" s="195" t="s">
        <v>143</v>
      </c>
      <c r="L88" s="61"/>
      <c r="M88" s="200" t="s">
        <v>21</v>
      </c>
      <c r="N88" s="275" t="s">
        <v>42</v>
      </c>
      <c r="O88" s="276"/>
      <c r="P88" s="277">
        <f>O88*H88</f>
        <v>0</v>
      </c>
      <c r="Q88" s="277">
        <v>0</v>
      </c>
      <c r="R88" s="277">
        <f>Q88*H88</f>
        <v>0</v>
      </c>
      <c r="S88" s="277">
        <v>0</v>
      </c>
      <c r="T88" s="278">
        <f>S88*H88</f>
        <v>0</v>
      </c>
      <c r="AR88" s="24" t="s">
        <v>793</v>
      </c>
      <c r="AT88" s="24" t="s">
        <v>139</v>
      </c>
      <c r="AU88" s="24" t="s">
        <v>80</v>
      </c>
      <c r="AY88" s="24" t="s">
        <v>136</v>
      </c>
      <c r="BE88" s="204">
        <f>IF(N88="základní",J88,0)</f>
        <v>0</v>
      </c>
      <c r="BF88" s="204">
        <f>IF(N88="snížená",J88,0)</f>
        <v>0</v>
      </c>
      <c r="BG88" s="204">
        <f>IF(N88="zákl. přenesená",J88,0)</f>
        <v>0</v>
      </c>
      <c r="BH88" s="204">
        <f>IF(N88="sníž. přenesená",J88,0)</f>
        <v>0</v>
      </c>
      <c r="BI88" s="204">
        <f>IF(N88="nulová",J88,0)</f>
        <v>0</v>
      </c>
      <c r="BJ88" s="24" t="s">
        <v>76</v>
      </c>
      <c r="BK88" s="204">
        <f>ROUND(I88*H88,1)</f>
        <v>0</v>
      </c>
      <c r="BL88" s="24" t="s">
        <v>793</v>
      </c>
      <c r="BM88" s="24" t="s">
        <v>807</v>
      </c>
    </row>
    <row customFormat="1" customHeight="1" ht="6.95" r="89" s="1" spans="2:65">
      <c r="B89" s="56"/>
      <c r="C89" s="57"/>
      <c r="D89" s="57"/>
      <c r="E89" s="57"/>
      <c r="F89" s="57"/>
      <c r="G89" s="57"/>
      <c r="H89" s="57"/>
      <c r="I89" s="139"/>
      <c r="J89" s="57"/>
      <c r="K89" s="57"/>
      <c r="L89" s="61"/>
    </row>
  </sheetData>
  <sheetProtection algorithmName="SHA-512" autoFilter="0" formatCells="0" formatColumns="0" formatRows="0" hashValue="V/o1ycugVletlGMgwLFgFD5L2ZffmYY4NVMnNXX9rQQjB4jW5ECnWf2n3tBg5xPyPav79PBC8WrwVJGEAYxoXA==" objects="1" saltValue="+FjsTzzoIWOuO93ixBjoJw==" scenarios="1" sheet="1" sort="0" spinCount="100000"/>
  <autoFilter ref="C79:K88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display="1) Krycí list soupisu" location="C2" ref="F1:G1"/>
    <hyperlink display="2) Rekapitulace" location="C54" ref="G1:H1"/>
    <hyperlink display="3) Soupis prací" location="C79" ref="J1"/>
    <hyperlink display="Rekapitulace stavby" location="'Rekapitulace stavby'!C2" ref="L1:V1"/>
  </hyperlinks>
  <pageMargins bottom="0.58333330000000005" footer="0" header="0" left="0.58333330000000005" right="0.58333330000000005" top="0.58333330000000005"/>
  <pageSetup blackAndWhite="1" fitToHeight="100" orientation="landscape" paperSize="9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K216"/>
  <sheetViews>
    <sheetView showGridLines="0" workbookViewId="0" zoomScaleNormal="100"/>
  </sheetViews>
  <sheetFormatPr defaultRowHeight="13.5"/>
  <cols>
    <col min="1" max="1" customWidth="true" style="279" width="8.33203125" collapsed="false"/>
    <col min="2" max="2" customWidth="true" style="279" width="1.6640625" collapsed="false"/>
    <col min="3" max="4" customWidth="true" style="279" width="5.0" collapsed="false"/>
    <col min="5" max="5" customWidth="true" style="279" width="11.6640625" collapsed="false"/>
    <col min="6" max="6" customWidth="true" style="279" width="9.1640625" collapsed="false"/>
    <col min="7" max="7" customWidth="true" style="279" width="5.0" collapsed="false"/>
    <col min="8" max="8" customWidth="true" style="279" width="77.83203125" collapsed="false"/>
    <col min="9" max="10" customWidth="true" style="279" width="20.0" collapsed="false"/>
    <col min="11" max="11" customWidth="true" style="279" width="1.6640625" collapsed="false"/>
  </cols>
  <sheetData>
    <row customHeight="1" ht="37.5" r="1" spans="2:11"/>
    <row customHeight="1" ht="7.5" r="2" spans="2:1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customFormat="1" customHeight="1" ht="45" r="3" s="15" spans="2:11">
      <c r="B3" s="283"/>
      <c r="C3" s="406" t="s">
        <v>808</v>
      </c>
      <c r="D3" s="406"/>
      <c r="E3" s="406"/>
      <c r="F3" s="406"/>
      <c r="G3" s="406"/>
      <c r="H3" s="406"/>
      <c r="I3" s="406"/>
      <c r="J3" s="406"/>
      <c r="K3" s="284"/>
    </row>
    <row customHeight="1" ht="25.5" r="4" spans="2:11">
      <c r="B4" s="285"/>
      <c r="C4" s="410" t="s">
        <v>809</v>
      </c>
      <c r="D4" s="410"/>
      <c r="E4" s="410"/>
      <c r="F4" s="410"/>
      <c r="G4" s="410"/>
      <c r="H4" s="410"/>
      <c r="I4" s="410"/>
      <c r="J4" s="410"/>
      <c r="K4" s="286"/>
    </row>
    <row customHeight="1" ht="5.25" r="5" spans="2:11">
      <c r="B5" s="285"/>
      <c r="C5" s="287"/>
      <c r="D5" s="287"/>
      <c r="E5" s="287"/>
      <c r="F5" s="287"/>
      <c r="G5" s="287"/>
      <c r="H5" s="287"/>
      <c r="I5" s="287"/>
      <c r="J5" s="287"/>
      <c r="K5" s="286"/>
    </row>
    <row customHeight="1" ht="15" r="6" spans="2:11">
      <c r="B6" s="285"/>
      <c r="C6" s="409" t="s">
        <v>810</v>
      </c>
      <c r="D6" s="409"/>
      <c r="E6" s="409"/>
      <c r="F6" s="409"/>
      <c r="G6" s="409"/>
      <c r="H6" s="409"/>
      <c r="I6" s="409"/>
      <c r="J6" s="409"/>
      <c r="K6" s="286"/>
    </row>
    <row customHeight="1" ht="15" r="7" spans="2:11">
      <c r="B7" s="289"/>
      <c r="C7" s="409" t="s">
        <v>811</v>
      </c>
      <c r="D7" s="409"/>
      <c r="E7" s="409"/>
      <c r="F7" s="409"/>
      <c r="G7" s="409"/>
      <c r="H7" s="409"/>
      <c r="I7" s="409"/>
      <c r="J7" s="409"/>
      <c r="K7" s="286"/>
    </row>
    <row customHeight="1" ht="12.75" r="8" spans="2:1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customHeight="1" ht="15" r="9" spans="2:11">
      <c r="B9" s="289"/>
      <c r="C9" s="409" t="s">
        <v>812</v>
      </c>
      <c r="D9" s="409"/>
      <c r="E9" s="409"/>
      <c r="F9" s="409"/>
      <c r="G9" s="409"/>
      <c r="H9" s="409"/>
      <c r="I9" s="409"/>
      <c r="J9" s="409"/>
      <c r="K9" s="286"/>
    </row>
    <row customHeight="1" ht="15" r="10" spans="2:11">
      <c r="B10" s="289"/>
      <c r="C10" s="288"/>
      <c r="D10" s="409" t="s">
        <v>813</v>
      </c>
      <c r="E10" s="409"/>
      <c r="F10" s="409"/>
      <c r="G10" s="409"/>
      <c r="H10" s="409"/>
      <c r="I10" s="409"/>
      <c r="J10" s="409"/>
      <c r="K10" s="286"/>
    </row>
    <row customHeight="1" ht="15" r="11" spans="2:11">
      <c r="B11" s="289"/>
      <c r="C11" s="290"/>
      <c r="D11" s="409" t="s">
        <v>814</v>
      </c>
      <c r="E11" s="409"/>
      <c r="F11" s="409"/>
      <c r="G11" s="409"/>
      <c r="H11" s="409"/>
      <c r="I11" s="409"/>
      <c r="J11" s="409"/>
      <c r="K11" s="286"/>
    </row>
    <row customHeight="1" ht="12.75" r="12" spans="2:11">
      <c r="B12" s="289"/>
      <c r="C12" s="290"/>
      <c r="D12" s="290"/>
      <c r="E12" s="290"/>
      <c r="F12" s="290"/>
      <c r="G12" s="290"/>
      <c r="H12" s="290"/>
      <c r="I12" s="290"/>
      <c r="J12" s="290"/>
      <c r="K12" s="286"/>
    </row>
    <row customHeight="1" ht="15" r="13" spans="2:11">
      <c r="B13" s="289"/>
      <c r="C13" s="290"/>
      <c r="D13" s="409" t="s">
        <v>815</v>
      </c>
      <c r="E13" s="409"/>
      <c r="F13" s="409"/>
      <c r="G13" s="409"/>
      <c r="H13" s="409"/>
      <c r="I13" s="409"/>
      <c r="J13" s="409"/>
      <c r="K13" s="286"/>
    </row>
    <row customHeight="1" ht="15" r="14" spans="2:11">
      <c r="B14" s="289"/>
      <c r="C14" s="290"/>
      <c r="D14" s="409" t="s">
        <v>816</v>
      </c>
      <c r="E14" s="409"/>
      <c r="F14" s="409"/>
      <c r="G14" s="409"/>
      <c r="H14" s="409"/>
      <c r="I14" s="409"/>
      <c r="J14" s="409"/>
      <c r="K14" s="286"/>
    </row>
    <row customHeight="1" ht="15" r="15" spans="2:11">
      <c r="B15" s="289"/>
      <c r="C15" s="290"/>
      <c r="D15" s="409" t="s">
        <v>817</v>
      </c>
      <c r="E15" s="409"/>
      <c r="F15" s="409"/>
      <c r="G15" s="409"/>
      <c r="H15" s="409"/>
      <c r="I15" s="409"/>
      <c r="J15" s="409"/>
      <c r="K15" s="286"/>
    </row>
    <row customHeight="1" ht="15" r="16" spans="2:11">
      <c r="B16" s="289"/>
      <c r="C16" s="290"/>
      <c r="D16" s="290"/>
      <c r="E16" s="291" t="s">
        <v>78</v>
      </c>
      <c r="F16" s="409" t="s">
        <v>818</v>
      </c>
      <c r="G16" s="409"/>
      <c r="H16" s="409"/>
      <c r="I16" s="409"/>
      <c r="J16" s="409"/>
      <c r="K16" s="286"/>
    </row>
    <row customHeight="1" ht="15" r="17" spans="2:11">
      <c r="B17" s="289"/>
      <c r="C17" s="290"/>
      <c r="D17" s="290"/>
      <c r="E17" s="291" t="s">
        <v>819</v>
      </c>
      <c r="F17" s="409" t="s">
        <v>820</v>
      </c>
      <c r="G17" s="409"/>
      <c r="H17" s="409"/>
      <c r="I17" s="409"/>
      <c r="J17" s="409"/>
      <c r="K17" s="286"/>
    </row>
    <row customHeight="1" ht="15" r="18" spans="2:11">
      <c r="B18" s="289"/>
      <c r="C18" s="290"/>
      <c r="D18" s="290"/>
      <c r="E18" s="291" t="s">
        <v>821</v>
      </c>
      <c r="F18" s="409" t="s">
        <v>822</v>
      </c>
      <c r="G18" s="409"/>
      <c r="H18" s="409"/>
      <c r="I18" s="409"/>
      <c r="J18" s="409"/>
      <c r="K18" s="286"/>
    </row>
    <row customHeight="1" ht="15" r="19" spans="2:11">
      <c r="B19" s="289"/>
      <c r="C19" s="290"/>
      <c r="D19" s="290"/>
      <c r="E19" s="291" t="s">
        <v>823</v>
      </c>
      <c r="F19" s="409" t="s">
        <v>824</v>
      </c>
      <c r="G19" s="409"/>
      <c r="H19" s="409"/>
      <c r="I19" s="409"/>
      <c r="J19" s="409"/>
      <c r="K19" s="286"/>
    </row>
    <row customHeight="1" ht="15" r="20" spans="2:11">
      <c r="B20" s="289"/>
      <c r="C20" s="290"/>
      <c r="D20" s="290"/>
      <c r="E20" s="291" t="s">
        <v>763</v>
      </c>
      <c r="F20" s="409" t="s">
        <v>825</v>
      </c>
      <c r="G20" s="409"/>
      <c r="H20" s="409"/>
      <c r="I20" s="409"/>
      <c r="J20" s="409"/>
      <c r="K20" s="286"/>
    </row>
    <row customHeight="1" ht="15" r="21" spans="2:11">
      <c r="B21" s="289"/>
      <c r="C21" s="290"/>
      <c r="D21" s="290"/>
      <c r="E21" s="291" t="s">
        <v>826</v>
      </c>
      <c r="F21" s="409" t="s">
        <v>827</v>
      </c>
      <c r="G21" s="409"/>
      <c r="H21" s="409"/>
      <c r="I21" s="409"/>
      <c r="J21" s="409"/>
      <c r="K21" s="286"/>
    </row>
    <row customHeight="1" ht="12.75" r="22" spans="2:11">
      <c r="B22" s="289"/>
      <c r="C22" s="290"/>
      <c r="D22" s="290"/>
      <c r="E22" s="290"/>
      <c r="F22" s="290"/>
      <c r="G22" s="290"/>
      <c r="H22" s="290"/>
      <c r="I22" s="290"/>
      <c r="J22" s="290"/>
      <c r="K22" s="286"/>
    </row>
    <row customHeight="1" ht="15" r="23" spans="2:11">
      <c r="B23" s="289"/>
      <c r="C23" s="409" t="s">
        <v>828</v>
      </c>
      <c r="D23" s="409"/>
      <c r="E23" s="409"/>
      <c r="F23" s="409"/>
      <c r="G23" s="409"/>
      <c r="H23" s="409"/>
      <c r="I23" s="409"/>
      <c r="J23" s="409"/>
      <c r="K23" s="286"/>
    </row>
    <row customHeight="1" ht="15" r="24" spans="2:11">
      <c r="B24" s="289"/>
      <c r="C24" s="409" t="s">
        <v>829</v>
      </c>
      <c r="D24" s="409"/>
      <c r="E24" s="409"/>
      <c r="F24" s="409"/>
      <c r="G24" s="409"/>
      <c r="H24" s="409"/>
      <c r="I24" s="409"/>
      <c r="J24" s="409"/>
      <c r="K24" s="286"/>
    </row>
    <row customHeight="1" ht="15" r="25" spans="2:11">
      <c r="B25" s="289"/>
      <c r="C25" s="288"/>
      <c r="D25" s="409" t="s">
        <v>830</v>
      </c>
      <c r="E25" s="409"/>
      <c r="F25" s="409"/>
      <c r="G25" s="409"/>
      <c r="H25" s="409"/>
      <c r="I25" s="409"/>
      <c r="J25" s="409"/>
      <c r="K25" s="286"/>
    </row>
    <row customHeight="1" ht="15" r="26" spans="2:11">
      <c r="B26" s="289"/>
      <c r="C26" s="290"/>
      <c r="D26" s="409" t="s">
        <v>831</v>
      </c>
      <c r="E26" s="409"/>
      <c r="F26" s="409"/>
      <c r="G26" s="409"/>
      <c r="H26" s="409"/>
      <c r="I26" s="409"/>
      <c r="J26" s="409"/>
      <c r="K26" s="286"/>
    </row>
    <row customHeight="1" ht="12.75" r="27" spans="2:11">
      <c r="B27" s="289"/>
      <c r="C27" s="290"/>
      <c r="D27" s="290"/>
      <c r="E27" s="290"/>
      <c r="F27" s="290"/>
      <c r="G27" s="290"/>
      <c r="H27" s="290"/>
      <c r="I27" s="290"/>
      <c r="J27" s="290"/>
      <c r="K27" s="286"/>
    </row>
    <row customHeight="1" ht="15" r="28" spans="2:11">
      <c r="B28" s="289"/>
      <c r="C28" s="290"/>
      <c r="D28" s="409" t="s">
        <v>832</v>
      </c>
      <c r="E28" s="409"/>
      <c r="F28" s="409"/>
      <c r="G28" s="409"/>
      <c r="H28" s="409"/>
      <c r="I28" s="409"/>
      <c r="J28" s="409"/>
      <c r="K28" s="286"/>
    </row>
    <row customHeight="1" ht="15" r="29" spans="2:11">
      <c r="B29" s="289"/>
      <c r="C29" s="290"/>
      <c r="D29" s="409" t="s">
        <v>833</v>
      </c>
      <c r="E29" s="409"/>
      <c r="F29" s="409"/>
      <c r="G29" s="409"/>
      <c r="H29" s="409"/>
      <c r="I29" s="409"/>
      <c r="J29" s="409"/>
      <c r="K29" s="286"/>
    </row>
    <row customHeight="1" ht="12.75" r="30" spans="2:11">
      <c r="B30" s="289"/>
      <c r="C30" s="290"/>
      <c r="D30" s="290"/>
      <c r="E30" s="290"/>
      <c r="F30" s="290"/>
      <c r="G30" s="290"/>
      <c r="H30" s="290"/>
      <c r="I30" s="290"/>
      <c r="J30" s="290"/>
      <c r="K30" s="286"/>
    </row>
    <row customHeight="1" ht="15" r="31" spans="2:11">
      <c r="B31" s="289"/>
      <c r="C31" s="290"/>
      <c r="D31" s="409" t="s">
        <v>834</v>
      </c>
      <c r="E31" s="409"/>
      <c r="F31" s="409"/>
      <c r="G31" s="409"/>
      <c r="H31" s="409"/>
      <c r="I31" s="409"/>
      <c r="J31" s="409"/>
      <c r="K31" s="286"/>
    </row>
    <row customHeight="1" ht="15" r="32" spans="2:11">
      <c r="B32" s="289"/>
      <c r="C32" s="290"/>
      <c r="D32" s="409" t="s">
        <v>835</v>
      </c>
      <c r="E32" s="409"/>
      <c r="F32" s="409"/>
      <c r="G32" s="409"/>
      <c r="H32" s="409"/>
      <c r="I32" s="409"/>
      <c r="J32" s="409"/>
      <c r="K32" s="286"/>
    </row>
    <row customHeight="1" ht="15" r="33" spans="2:11">
      <c r="B33" s="289"/>
      <c r="C33" s="290"/>
      <c r="D33" s="409" t="s">
        <v>836</v>
      </c>
      <c r="E33" s="409"/>
      <c r="F33" s="409"/>
      <c r="G33" s="409"/>
      <c r="H33" s="409"/>
      <c r="I33" s="409"/>
      <c r="J33" s="409"/>
      <c r="K33" s="286"/>
    </row>
    <row customHeight="1" ht="15" r="34" spans="2:11">
      <c r="B34" s="289"/>
      <c r="C34" s="290"/>
      <c r="D34" s="288"/>
      <c r="E34" s="292" t="s">
        <v>121</v>
      </c>
      <c r="F34" s="288"/>
      <c r="G34" s="409" t="s">
        <v>837</v>
      </c>
      <c r="H34" s="409"/>
      <c r="I34" s="409"/>
      <c r="J34" s="409"/>
      <c r="K34" s="286"/>
    </row>
    <row customHeight="1" ht="30.75" r="35" spans="2:11">
      <c r="B35" s="289"/>
      <c r="C35" s="290"/>
      <c r="D35" s="288"/>
      <c r="E35" s="292" t="s">
        <v>838</v>
      </c>
      <c r="F35" s="288"/>
      <c r="G35" s="409" t="s">
        <v>839</v>
      </c>
      <c r="H35" s="409"/>
      <c r="I35" s="409"/>
      <c r="J35" s="409"/>
      <c r="K35" s="286"/>
    </row>
    <row customHeight="1" ht="15" r="36" spans="2:11">
      <c r="B36" s="289"/>
      <c r="C36" s="290"/>
      <c r="D36" s="288"/>
      <c r="E36" s="292" t="s">
        <v>52</v>
      </c>
      <c r="F36" s="288"/>
      <c r="G36" s="409" t="s">
        <v>840</v>
      </c>
      <c r="H36" s="409"/>
      <c r="I36" s="409"/>
      <c r="J36" s="409"/>
      <c r="K36" s="286"/>
    </row>
    <row customHeight="1" ht="15" r="37" spans="2:11">
      <c r="B37" s="289"/>
      <c r="C37" s="290"/>
      <c r="D37" s="288"/>
      <c r="E37" s="292" t="s">
        <v>122</v>
      </c>
      <c r="F37" s="288"/>
      <c r="G37" s="409" t="s">
        <v>841</v>
      </c>
      <c r="H37" s="409"/>
      <c r="I37" s="409"/>
      <c r="J37" s="409"/>
      <c r="K37" s="286"/>
    </row>
    <row customHeight="1" ht="15" r="38" spans="2:11">
      <c r="B38" s="289"/>
      <c r="C38" s="290"/>
      <c r="D38" s="288"/>
      <c r="E38" s="292" t="s">
        <v>123</v>
      </c>
      <c r="F38" s="288"/>
      <c r="G38" s="409" t="s">
        <v>842</v>
      </c>
      <c r="H38" s="409"/>
      <c r="I38" s="409"/>
      <c r="J38" s="409"/>
      <c r="K38" s="286"/>
    </row>
    <row customHeight="1" ht="15" r="39" spans="2:11">
      <c r="B39" s="289"/>
      <c r="C39" s="290"/>
      <c r="D39" s="288"/>
      <c r="E39" s="292" t="s">
        <v>124</v>
      </c>
      <c r="F39" s="288"/>
      <c r="G39" s="409" t="s">
        <v>843</v>
      </c>
      <c r="H39" s="409"/>
      <c r="I39" s="409"/>
      <c r="J39" s="409"/>
      <c r="K39" s="286"/>
    </row>
    <row customHeight="1" ht="15" r="40" spans="2:11">
      <c r="B40" s="289"/>
      <c r="C40" s="290"/>
      <c r="D40" s="288"/>
      <c r="E40" s="292" t="s">
        <v>844</v>
      </c>
      <c r="F40" s="288"/>
      <c r="G40" s="409" t="s">
        <v>845</v>
      </c>
      <c r="H40" s="409"/>
      <c r="I40" s="409"/>
      <c r="J40" s="409"/>
      <c r="K40" s="286"/>
    </row>
    <row customHeight="1" ht="15" r="41" spans="2:11">
      <c r="B41" s="289"/>
      <c r="C41" s="290"/>
      <c r="D41" s="288"/>
      <c r="E41" s="292"/>
      <c r="F41" s="288"/>
      <c r="G41" s="409" t="s">
        <v>846</v>
      </c>
      <c r="H41" s="409"/>
      <c r="I41" s="409"/>
      <c r="J41" s="409"/>
      <c r="K41" s="286"/>
    </row>
    <row customHeight="1" ht="15" r="42" spans="2:11">
      <c r="B42" s="289"/>
      <c r="C42" s="290"/>
      <c r="D42" s="288"/>
      <c r="E42" s="292" t="s">
        <v>847</v>
      </c>
      <c r="F42" s="288"/>
      <c r="G42" s="409" t="s">
        <v>848</v>
      </c>
      <c r="H42" s="409"/>
      <c r="I42" s="409"/>
      <c r="J42" s="409"/>
      <c r="K42" s="286"/>
    </row>
    <row customHeight="1" ht="15" r="43" spans="2:11">
      <c r="B43" s="289"/>
      <c r="C43" s="290"/>
      <c r="D43" s="288"/>
      <c r="E43" s="292" t="s">
        <v>126</v>
      </c>
      <c r="F43" s="288"/>
      <c r="G43" s="409" t="s">
        <v>849</v>
      </c>
      <c r="H43" s="409"/>
      <c r="I43" s="409"/>
      <c r="J43" s="409"/>
      <c r="K43" s="286"/>
    </row>
    <row customHeight="1" ht="12.75" r="44" spans="2:11">
      <c r="B44" s="289"/>
      <c r="C44" s="290"/>
      <c r="D44" s="288"/>
      <c r="E44" s="288"/>
      <c r="F44" s="288"/>
      <c r="G44" s="288"/>
      <c r="H44" s="288"/>
      <c r="I44" s="288"/>
      <c r="J44" s="288"/>
      <c r="K44" s="286"/>
    </row>
    <row customHeight="1" ht="15" r="45" spans="2:11">
      <c r="B45" s="289"/>
      <c r="C45" s="290"/>
      <c r="D45" s="409" t="s">
        <v>850</v>
      </c>
      <c r="E45" s="409"/>
      <c r="F45" s="409"/>
      <c r="G45" s="409"/>
      <c r="H45" s="409"/>
      <c r="I45" s="409"/>
      <c r="J45" s="409"/>
      <c r="K45" s="286"/>
    </row>
    <row customHeight="1" ht="15" r="46" spans="2:11">
      <c r="B46" s="289"/>
      <c r="C46" s="290"/>
      <c r="D46" s="290"/>
      <c r="E46" s="409" t="s">
        <v>851</v>
      </c>
      <c r="F46" s="409"/>
      <c r="G46" s="409"/>
      <c r="H46" s="409"/>
      <c r="I46" s="409"/>
      <c r="J46" s="409"/>
      <c r="K46" s="286"/>
    </row>
    <row customHeight="1" ht="15" r="47" spans="2:11">
      <c r="B47" s="289"/>
      <c r="C47" s="290"/>
      <c r="D47" s="290"/>
      <c r="E47" s="409" t="s">
        <v>852</v>
      </c>
      <c r="F47" s="409"/>
      <c r="G47" s="409"/>
      <c r="H47" s="409"/>
      <c r="I47" s="409"/>
      <c r="J47" s="409"/>
      <c r="K47" s="286"/>
    </row>
    <row customHeight="1" ht="15" r="48" spans="2:11">
      <c r="B48" s="289"/>
      <c r="C48" s="290"/>
      <c r="D48" s="290"/>
      <c r="E48" s="409" t="s">
        <v>853</v>
      </c>
      <c r="F48" s="409"/>
      <c r="G48" s="409"/>
      <c r="H48" s="409"/>
      <c r="I48" s="409"/>
      <c r="J48" s="409"/>
      <c r="K48" s="286"/>
    </row>
    <row customHeight="1" ht="15" r="49" spans="2:11">
      <c r="B49" s="289"/>
      <c r="C49" s="290"/>
      <c r="D49" s="409" t="s">
        <v>854</v>
      </c>
      <c r="E49" s="409"/>
      <c r="F49" s="409"/>
      <c r="G49" s="409"/>
      <c r="H49" s="409"/>
      <c r="I49" s="409"/>
      <c r="J49" s="409"/>
      <c r="K49" s="286"/>
    </row>
    <row customHeight="1" ht="25.5" r="50" spans="2:11">
      <c r="B50" s="285"/>
      <c r="C50" s="410" t="s">
        <v>855</v>
      </c>
      <c r="D50" s="410"/>
      <c r="E50" s="410"/>
      <c r="F50" s="410"/>
      <c r="G50" s="410"/>
      <c r="H50" s="410"/>
      <c r="I50" s="410"/>
      <c r="J50" s="410"/>
      <c r="K50" s="286"/>
    </row>
    <row customHeight="1" ht="5.25" r="51" spans="2:11">
      <c r="B51" s="285"/>
      <c r="C51" s="287"/>
      <c r="D51" s="287"/>
      <c r="E51" s="287"/>
      <c r="F51" s="287"/>
      <c r="G51" s="287"/>
      <c r="H51" s="287"/>
      <c r="I51" s="287"/>
      <c r="J51" s="287"/>
      <c r="K51" s="286"/>
    </row>
    <row customHeight="1" ht="15" r="52" spans="2:11">
      <c r="B52" s="285"/>
      <c r="C52" s="409" t="s">
        <v>856</v>
      </c>
      <c r="D52" s="409"/>
      <c r="E52" s="409"/>
      <c r="F52" s="409"/>
      <c r="G52" s="409"/>
      <c r="H52" s="409"/>
      <c r="I52" s="409"/>
      <c r="J52" s="409"/>
      <c r="K52" s="286"/>
    </row>
    <row customHeight="1" ht="15" r="53" spans="2:11">
      <c r="B53" s="285"/>
      <c r="C53" s="409" t="s">
        <v>857</v>
      </c>
      <c r="D53" s="409"/>
      <c r="E53" s="409"/>
      <c r="F53" s="409"/>
      <c r="G53" s="409"/>
      <c r="H53" s="409"/>
      <c r="I53" s="409"/>
      <c r="J53" s="409"/>
      <c r="K53" s="286"/>
    </row>
    <row customHeight="1" ht="12.75" r="54" spans="2:11">
      <c r="B54" s="285"/>
      <c r="C54" s="288"/>
      <c r="D54" s="288"/>
      <c r="E54" s="288"/>
      <c r="F54" s="288"/>
      <c r="G54" s="288"/>
      <c r="H54" s="288"/>
      <c r="I54" s="288"/>
      <c r="J54" s="288"/>
      <c r="K54" s="286"/>
    </row>
    <row customHeight="1" ht="15" r="55" spans="2:11">
      <c r="B55" s="285"/>
      <c r="C55" s="409" t="s">
        <v>858</v>
      </c>
      <c r="D55" s="409"/>
      <c r="E55" s="409"/>
      <c r="F55" s="409"/>
      <c r="G55" s="409"/>
      <c r="H55" s="409"/>
      <c r="I55" s="409"/>
      <c r="J55" s="409"/>
      <c r="K55" s="286"/>
    </row>
    <row customHeight="1" ht="15" r="56" spans="2:11">
      <c r="B56" s="285"/>
      <c r="C56" s="290"/>
      <c r="D56" s="409" t="s">
        <v>859</v>
      </c>
      <c r="E56" s="409"/>
      <c r="F56" s="409"/>
      <c r="G56" s="409"/>
      <c r="H56" s="409"/>
      <c r="I56" s="409"/>
      <c r="J56" s="409"/>
      <c r="K56" s="286"/>
    </row>
    <row customHeight="1" ht="15" r="57" spans="2:11">
      <c r="B57" s="285"/>
      <c r="C57" s="290"/>
      <c r="D57" s="409" t="s">
        <v>860</v>
      </c>
      <c r="E57" s="409"/>
      <c r="F57" s="409"/>
      <c r="G57" s="409"/>
      <c r="H57" s="409"/>
      <c r="I57" s="409"/>
      <c r="J57" s="409"/>
      <c r="K57" s="286"/>
    </row>
    <row customHeight="1" ht="15" r="58" spans="2:11">
      <c r="B58" s="285"/>
      <c r="C58" s="290"/>
      <c r="D58" s="409" t="s">
        <v>861</v>
      </c>
      <c r="E58" s="409"/>
      <c r="F58" s="409"/>
      <c r="G58" s="409"/>
      <c r="H58" s="409"/>
      <c r="I58" s="409"/>
      <c r="J58" s="409"/>
      <c r="K58" s="286"/>
    </row>
    <row customHeight="1" ht="15" r="59" spans="2:11">
      <c r="B59" s="285"/>
      <c r="C59" s="290"/>
      <c r="D59" s="409" t="s">
        <v>862</v>
      </c>
      <c r="E59" s="409"/>
      <c r="F59" s="409"/>
      <c r="G59" s="409"/>
      <c r="H59" s="409"/>
      <c r="I59" s="409"/>
      <c r="J59" s="409"/>
      <c r="K59" s="286"/>
    </row>
    <row customHeight="1" ht="15" r="60" spans="2:11">
      <c r="B60" s="285"/>
      <c r="C60" s="290"/>
      <c r="D60" s="408" t="s">
        <v>863</v>
      </c>
      <c r="E60" s="408"/>
      <c r="F60" s="408"/>
      <c r="G60" s="408"/>
      <c r="H60" s="408"/>
      <c r="I60" s="408"/>
      <c r="J60" s="408"/>
      <c r="K60" s="286"/>
    </row>
    <row customHeight="1" ht="15" r="61" spans="2:11">
      <c r="B61" s="285"/>
      <c r="C61" s="290"/>
      <c r="D61" s="409" t="s">
        <v>864</v>
      </c>
      <c r="E61" s="409"/>
      <c r="F61" s="409"/>
      <c r="G61" s="409"/>
      <c r="H61" s="409"/>
      <c r="I61" s="409"/>
      <c r="J61" s="409"/>
      <c r="K61" s="286"/>
    </row>
    <row customHeight="1" ht="12.75" r="62" spans="2:11">
      <c r="B62" s="285"/>
      <c r="C62" s="290"/>
      <c r="D62" s="290"/>
      <c r="E62" s="293"/>
      <c r="F62" s="290"/>
      <c r="G62" s="290"/>
      <c r="H62" s="290"/>
      <c r="I62" s="290"/>
      <c r="J62" s="290"/>
      <c r="K62" s="286"/>
    </row>
    <row customHeight="1" ht="15" r="63" spans="2:11">
      <c r="B63" s="285"/>
      <c r="C63" s="290"/>
      <c r="D63" s="409" t="s">
        <v>865</v>
      </c>
      <c r="E63" s="409"/>
      <c r="F63" s="409"/>
      <c r="G63" s="409"/>
      <c r="H63" s="409"/>
      <c r="I63" s="409"/>
      <c r="J63" s="409"/>
      <c r="K63" s="286"/>
    </row>
    <row customHeight="1" ht="15" r="64" spans="2:11">
      <c r="B64" s="285"/>
      <c r="C64" s="290"/>
      <c r="D64" s="408" t="s">
        <v>866</v>
      </c>
      <c r="E64" s="408"/>
      <c r="F64" s="408"/>
      <c r="G64" s="408"/>
      <c r="H64" s="408"/>
      <c r="I64" s="408"/>
      <c r="J64" s="408"/>
      <c r="K64" s="286"/>
    </row>
    <row customHeight="1" ht="15" r="65" spans="2:11">
      <c r="B65" s="285"/>
      <c r="C65" s="290"/>
      <c r="D65" s="409" t="s">
        <v>867</v>
      </c>
      <c r="E65" s="409"/>
      <c r="F65" s="409"/>
      <c r="G65" s="409"/>
      <c r="H65" s="409"/>
      <c r="I65" s="409"/>
      <c r="J65" s="409"/>
      <c r="K65" s="286"/>
    </row>
    <row customHeight="1" ht="15" r="66" spans="2:11">
      <c r="B66" s="285"/>
      <c r="C66" s="290"/>
      <c r="D66" s="409" t="s">
        <v>868</v>
      </c>
      <c r="E66" s="409"/>
      <c r="F66" s="409"/>
      <c r="G66" s="409"/>
      <c r="H66" s="409"/>
      <c r="I66" s="409"/>
      <c r="J66" s="409"/>
      <c r="K66" s="286"/>
    </row>
    <row customHeight="1" ht="15" r="67" spans="2:11">
      <c r="B67" s="285"/>
      <c r="C67" s="290"/>
      <c r="D67" s="409" t="s">
        <v>869</v>
      </c>
      <c r="E67" s="409"/>
      <c r="F67" s="409"/>
      <c r="G67" s="409"/>
      <c r="H67" s="409"/>
      <c r="I67" s="409"/>
      <c r="J67" s="409"/>
      <c r="K67" s="286"/>
    </row>
    <row customHeight="1" ht="15" r="68" spans="2:11">
      <c r="B68" s="285"/>
      <c r="C68" s="290"/>
      <c r="D68" s="409" t="s">
        <v>870</v>
      </c>
      <c r="E68" s="409"/>
      <c r="F68" s="409"/>
      <c r="G68" s="409"/>
      <c r="H68" s="409"/>
      <c r="I68" s="409"/>
      <c r="J68" s="409"/>
      <c r="K68" s="286"/>
    </row>
    <row customHeight="1" ht="12.75" r="69" spans="2:11">
      <c r="B69" s="294"/>
      <c r="C69" s="295"/>
      <c r="D69" s="295"/>
      <c r="E69" s="295"/>
      <c r="F69" s="295"/>
      <c r="G69" s="295"/>
      <c r="H69" s="295"/>
      <c r="I69" s="295"/>
      <c r="J69" s="295"/>
      <c r="K69" s="296"/>
    </row>
    <row customHeight="1" ht="18.75" r="70" spans="2:11">
      <c r="B70" s="297"/>
      <c r="C70" s="297"/>
      <c r="D70" s="297"/>
      <c r="E70" s="297"/>
      <c r="F70" s="297"/>
      <c r="G70" s="297"/>
      <c r="H70" s="297"/>
      <c r="I70" s="297"/>
      <c r="J70" s="297"/>
      <c r="K70" s="298"/>
    </row>
    <row customHeight="1" ht="18.75" r="71" spans="2:11">
      <c r="B71" s="298"/>
      <c r="C71" s="298"/>
      <c r="D71" s="298"/>
      <c r="E71" s="298"/>
      <c r="F71" s="298"/>
      <c r="G71" s="298"/>
      <c r="H71" s="298"/>
      <c r="I71" s="298"/>
      <c r="J71" s="298"/>
      <c r="K71" s="298"/>
    </row>
    <row customHeight="1" ht="7.5" r="72" spans="2:11">
      <c r="B72" s="299"/>
      <c r="C72" s="300"/>
      <c r="D72" s="300"/>
      <c r="E72" s="300"/>
      <c r="F72" s="300"/>
      <c r="G72" s="300"/>
      <c r="H72" s="300"/>
      <c r="I72" s="300"/>
      <c r="J72" s="300"/>
      <c r="K72" s="301"/>
    </row>
    <row customHeight="1" ht="45" r="73" spans="2:11">
      <c r="B73" s="302"/>
      <c r="C73" s="407" t="s">
        <v>87</v>
      </c>
      <c r="D73" s="407"/>
      <c r="E73" s="407"/>
      <c r="F73" s="407"/>
      <c r="G73" s="407"/>
      <c r="H73" s="407"/>
      <c r="I73" s="407"/>
      <c r="J73" s="407"/>
      <c r="K73" s="303"/>
    </row>
    <row customHeight="1" ht="17.25" r="74" spans="2:11">
      <c r="B74" s="302"/>
      <c r="C74" s="304" t="s">
        <v>871</v>
      </c>
      <c r="D74" s="304"/>
      <c r="E74" s="304"/>
      <c r="F74" s="304" t="s">
        <v>872</v>
      </c>
      <c r="G74" s="305"/>
      <c r="H74" s="304" t="s">
        <v>122</v>
      </c>
      <c r="I74" s="304" t="s">
        <v>56</v>
      </c>
      <c r="J74" s="304" t="s">
        <v>873</v>
      </c>
      <c r="K74" s="303"/>
    </row>
    <row customHeight="1" ht="17.25" r="75" spans="2:11">
      <c r="B75" s="302"/>
      <c r="C75" s="306" t="s">
        <v>874</v>
      </c>
      <c r="D75" s="306"/>
      <c r="E75" s="306"/>
      <c r="F75" s="307" t="s">
        <v>875</v>
      </c>
      <c r="G75" s="308"/>
      <c r="H75" s="306"/>
      <c r="I75" s="306"/>
      <c r="J75" s="306" t="s">
        <v>876</v>
      </c>
      <c r="K75" s="303"/>
    </row>
    <row customHeight="1" ht="5.25" r="76" spans="2:11">
      <c r="B76" s="302"/>
      <c r="C76" s="309"/>
      <c r="D76" s="309"/>
      <c r="E76" s="309"/>
      <c r="F76" s="309"/>
      <c r="G76" s="310"/>
      <c r="H76" s="309"/>
      <c r="I76" s="309"/>
      <c r="J76" s="309"/>
      <c r="K76" s="303"/>
    </row>
    <row customHeight="1" ht="15" r="77" spans="2:11">
      <c r="B77" s="302"/>
      <c r="C77" s="292" t="s">
        <v>52</v>
      </c>
      <c r="D77" s="309"/>
      <c r="E77" s="309"/>
      <c r="F77" s="311" t="s">
        <v>877</v>
      </c>
      <c r="G77" s="310"/>
      <c r="H77" s="292" t="s">
        <v>878</v>
      </c>
      <c r="I77" s="292" t="s">
        <v>879</v>
      </c>
      <c r="J77" s="292">
        <v>20</v>
      </c>
      <c r="K77" s="303"/>
    </row>
    <row customHeight="1" ht="15" r="78" spans="2:11">
      <c r="B78" s="302"/>
      <c r="C78" s="292" t="s">
        <v>880</v>
      </c>
      <c r="D78" s="292"/>
      <c r="E78" s="292"/>
      <c r="F78" s="311" t="s">
        <v>877</v>
      </c>
      <c r="G78" s="310"/>
      <c r="H78" s="292" t="s">
        <v>881</v>
      </c>
      <c r="I78" s="292" t="s">
        <v>879</v>
      </c>
      <c r="J78" s="292">
        <v>120</v>
      </c>
      <c r="K78" s="303"/>
    </row>
    <row customHeight="1" ht="15" r="79" spans="2:11">
      <c r="B79" s="312"/>
      <c r="C79" s="292" t="s">
        <v>882</v>
      </c>
      <c r="D79" s="292"/>
      <c r="E79" s="292"/>
      <c r="F79" s="311" t="s">
        <v>883</v>
      </c>
      <c r="G79" s="310"/>
      <c r="H79" s="292" t="s">
        <v>884</v>
      </c>
      <c r="I79" s="292" t="s">
        <v>879</v>
      </c>
      <c r="J79" s="292">
        <v>50</v>
      </c>
      <c r="K79" s="303"/>
    </row>
    <row customHeight="1" ht="15" r="80" spans="2:11">
      <c r="B80" s="312"/>
      <c r="C80" s="292" t="s">
        <v>885</v>
      </c>
      <c r="D80" s="292"/>
      <c r="E80" s="292"/>
      <c r="F80" s="311" t="s">
        <v>877</v>
      </c>
      <c r="G80" s="310"/>
      <c r="H80" s="292" t="s">
        <v>886</v>
      </c>
      <c r="I80" s="292" t="s">
        <v>887</v>
      </c>
      <c r="J80" s="292"/>
      <c r="K80" s="303"/>
    </row>
    <row customHeight="1" ht="15" r="81" spans="2:11">
      <c r="B81" s="312"/>
      <c r="C81" s="313" t="s">
        <v>888</v>
      </c>
      <c r="D81" s="313"/>
      <c r="E81" s="313"/>
      <c r="F81" s="314" t="s">
        <v>883</v>
      </c>
      <c r="G81" s="313"/>
      <c r="H81" s="313" t="s">
        <v>889</v>
      </c>
      <c r="I81" s="313" t="s">
        <v>879</v>
      </c>
      <c r="J81" s="313">
        <v>15</v>
      </c>
      <c r="K81" s="303"/>
    </row>
    <row customHeight="1" ht="15" r="82" spans="2:11">
      <c r="B82" s="312"/>
      <c r="C82" s="313" t="s">
        <v>890</v>
      </c>
      <c r="D82" s="313"/>
      <c r="E82" s="313"/>
      <c r="F82" s="314" t="s">
        <v>883</v>
      </c>
      <c r="G82" s="313"/>
      <c r="H82" s="313" t="s">
        <v>891</v>
      </c>
      <c r="I82" s="313" t="s">
        <v>879</v>
      </c>
      <c r="J82" s="313">
        <v>15</v>
      </c>
      <c r="K82" s="303"/>
    </row>
    <row customHeight="1" ht="15" r="83" spans="2:11">
      <c r="B83" s="312"/>
      <c r="C83" s="313" t="s">
        <v>892</v>
      </c>
      <c r="D83" s="313"/>
      <c r="E83" s="313"/>
      <c r="F83" s="314" t="s">
        <v>883</v>
      </c>
      <c r="G83" s="313"/>
      <c r="H83" s="313" t="s">
        <v>893</v>
      </c>
      <c r="I83" s="313" t="s">
        <v>879</v>
      </c>
      <c r="J83" s="313">
        <v>20</v>
      </c>
      <c r="K83" s="303"/>
    </row>
    <row customHeight="1" ht="15" r="84" spans="2:11">
      <c r="B84" s="312"/>
      <c r="C84" s="313" t="s">
        <v>894</v>
      </c>
      <c r="D84" s="313"/>
      <c r="E84" s="313"/>
      <c r="F84" s="314" t="s">
        <v>883</v>
      </c>
      <c r="G84" s="313"/>
      <c r="H84" s="313" t="s">
        <v>895</v>
      </c>
      <c r="I84" s="313" t="s">
        <v>879</v>
      </c>
      <c r="J84" s="313">
        <v>20</v>
      </c>
      <c r="K84" s="303"/>
    </row>
    <row customHeight="1" ht="15" r="85" spans="2:11">
      <c r="B85" s="312"/>
      <c r="C85" s="292" t="s">
        <v>896</v>
      </c>
      <c r="D85" s="292"/>
      <c r="E85" s="292"/>
      <c r="F85" s="311" t="s">
        <v>883</v>
      </c>
      <c r="G85" s="310"/>
      <c r="H85" s="292" t="s">
        <v>897</v>
      </c>
      <c r="I85" s="292" t="s">
        <v>879</v>
      </c>
      <c r="J85" s="292">
        <v>50</v>
      </c>
      <c r="K85" s="303"/>
    </row>
    <row customHeight="1" ht="15" r="86" spans="2:11">
      <c r="B86" s="312"/>
      <c r="C86" s="292" t="s">
        <v>898</v>
      </c>
      <c r="D86" s="292"/>
      <c r="E86" s="292"/>
      <c r="F86" s="311" t="s">
        <v>883</v>
      </c>
      <c r="G86" s="310"/>
      <c r="H86" s="292" t="s">
        <v>899</v>
      </c>
      <c r="I86" s="292" t="s">
        <v>879</v>
      </c>
      <c r="J86" s="292">
        <v>20</v>
      </c>
      <c r="K86" s="303"/>
    </row>
    <row customHeight="1" ht="15" r="87" spans="2:11">
      <c r="B87" s="312"/>
      <c r="C87" s="292" t="s">
        <v>900</v>
      </c>
      <c r="D87" s="292"/>
      <c r="E87" s="292"/>
      <c r="F87" s="311" t="s">
        <v>883</v>
      </c>
      <c r="G87" s="310"/>
      <c r="H87" s="292" t="s">
        <v>901</v>
      </c>
      <c r="I87" s="292" t="s">
        <v>879</v>
      </c>
      <c r="J87" s="292">
        <v>20</v>
      </c>
      <c r="K87" s="303"/>
    </row>
    <row customHeight="1" ht="15" r="88" spans="2:11">
      <c r="B88" s="312"/>
      <c r="C88" s="292" t="s">
        <v>902</v>
      </c>
      <c r="D88" s="292"/>
      <c r="E88" s="292"/>
      <c r="F88" s="311" t="s">
        <v>883</v>
      </c>
      <c r="G88" s="310"/>
      <c r="H88" s="292" t="s">
        <v>903</v>
      </c>
      <c r="I88" s="292" t="s">
        <v>879</v>
      </c>
      <c r="J88" s="292">
        <v>50</v>
      </c>
      <c r="K88" s="303"/>
    </row>
    <row customHeight="1" ht="15" r="89" spans="2:11">
      <c r="B89" s="312"/>
      <c r="C89" s="292" t="s">
        <v>904</v>
      </c>
      <c r="D89" s="292"/>
      <c r="E89" s="292"/>
      <c r="F89" s="311" t="s">
        <v>883</v>
      </c>
      <c r="G89" s="310"/>
      <c r="H89" s="292" t="s">
        <v>904</v>
      </c>
      <c r="I89" s="292" t="s">
        <v>879</v>
      </c>
      <c r="J89" s="292">
        <v>50</v>
      </c>
      <c r="K89" s="303"/>
    </row>
    <row customHeight="1" ht="15" r="90" spans="2:11">
      <c r="B90" s="312"/>
      <c r="C90" s="292" t="s">
        <v>127</v>
      </c>
      <c r="D90" s="292"/>
      <c r="E90" s="292"/>
      <c r="F90" s="311" t="s">
        <v>883</v>
      </c>
      <c r="G90" s="310"/>
      <c r="H90" s="292" t="s">
        <v>905</v>
      </c>
      <c r="I90" s="292" t="s">
        <v>879</v>
      </c>
      <c r="J90" s="292">
        <v>255</v>
      </c>
      <c r="K90" s="303"/>
    </row>
    <row customHeight="1" ht="15" r="91" spans="2:11">
      <c r="B91" s="312"/>
      <c r="C91" s="292" t="s">
        <v>906</v>
      </c>
      <c r="D91" s="292"/>
      <c r="E91" s="292"/>
      <c r="F91" s="311" t="s">
        <v>877</v>
      </c>
      <c r="G91" s="310"/>
      <c r="H91" s="292" t="s">
        <v>907</v>
      </c>
      <c r="I91" s="292" t="s">
        <v>908</v>
      </c>
      <c r="J91" s="292"/>
      <c r="K91" s="303"/>
    </row>
    <row customHeight="1" ht="15" r="92" spans="2:11">
      <c r="B92" s="312"/>
      <c r="C92" s="292" t="s">
        <v>909</v>
      </c>
      <c r="D92" s="292"/>
      <c r="E92" s="292"/>
      <c r="F92" s="311" t="s">
        <v>877</v>
      </c>
      <c r="G92" s="310"/>
      <c r="H92" s="292" t="s">
        <v>910</v>
      </c>
      <c r="I92" s="292" t="s">
        <v>911</v>
      </c>
      <c r="J92" s="292"/>
      <c r="K92" s="303"/>
    </row>
    <row customHeight="1" ht="15" r="93" spans="2:11">
      <c r="B93" s="312"/>
      <c r="C93" s="292" t="s">
        <v>912</v>
      </c>
      <c r="D93" s="292"/>
      <c r="E93" s="292"/>
      <c r="F93" s="311" t="s">
        <v>877</v>
      </c>
      <c r="G93" s="310"/>
      <c r="H93" s="292" t="s">
        <v>912</v>
      </c>
      <c r="I93" s="292" t="s">
        <v>911</v>
      </c>
      <c r="J93" s="292"/>
      <c r="K93" s="303"/>
    </row>
    <row customHeight="1" ht="15" r="94" spans="2:11">
      <c r="B94" s="312"/>
      <c r="C94" s="292" t="s">
        <v>37</v>
      </c>
      <c r="D94" s="292"/>
      <c r="E94" s="292"/>
      <c r="F94" s="311" t="s">
        <v>877</v>
      </c>
      <c r="G94" s="310"/>
      <c r="H94" s="292" t="s">
        <v>913</v>
      </c>
      <c r="I94" s="292" t="s">
        <v>911</v>
      </c>
      <c r="J94" s="292"/>
      <c r="K94" s="303"/>
    </row>
    <row customHeight="1" ht="15" r="95" spans="2:11">
      <c r="B95" s="312"/>
      <c r="C95" s="292" t="s">
        <v>47</v>
      </c>
      <c r="D95" s="292"/>
      <c r="E95" s="292"/>
      <c r="F95" s="311" t="s">
        <v>877</v>
      </c>
      <c r="G95" s="310"/>
      <c r="H95" s="292" t="s">
        <v>914</v>
      </c>
      <c r="I95" s="292" t="s">
        <v>911</v>
      </c>
      <c r="J95" s="292"/>
      <c r="K95" s="303"/>
    </row>
    <row customHeight="1" ht="15" r="96" spans="2:11">
      <c r="B96" s="315"/>
      <c r="C96" s="316"/>
      <c r="D96" s="316"/>
      <c r="E96" s="316"/>
      <c r="F96" s="316"/>
      <c r="G96" s="316"/>
      <c r="H96" s="316"/>
      <c r="I96" s="316"/>
      <c r="J96" s="316"/>
      <c r="K96" s="317"/>
    </row>
    <row customHeight="1" ht="18.75" r="97" spans="2:11">
      <c r="B97" s="318"/>
      <c r="C97" s="319"/>
      <c r="D97" s="319"/>
      <c r="E97" s="319"/>
      <c r="F97" s="319"/>
      <c r="G97" s="319"/>
      <c r="H97" s="319"/>
      <c r="I97" s="319"/>
      <c r="J97" s="319"/>
      <c r="K97" s="318"/>
    </row>
    <row customHeight="1" ht="18.75" r="98" spans="2:11">
      <c r="B98" s="298"/>
      <c r="C98" s="298"/>
      <c r="D98" s="298"/>
      <c r="E98" s="298"/>
      <c r="F98" s="298"/>
      <c r="G98" s="298"/>
      <c r="H98" s="298"/>
      <c r="I98" s="298"/>
      <c r="J98" s="298"/>
      <c r="K98" s="298"/>
    </row>
    <row customHeight="1" ht="7.5" r="99" spans="2:11">
      <c r="B99" s="299"/>
      <c r="C99" s="300"/>
      <c r="D99" s="300"/>
      <c r="E99" s="300"/>
      <c r="F99" s="300"/>
      <c r="G99" s="300"/>
      <c r="H99" s="300"/>
      <c r="I99" s="300"/>
      <c r="J99" s="300"/>
      <c r="K99" s="301"/>
    </row>
    <row customHeight="1" ht="45" r="100" spans="2:11">
      <c r="B100" s="302"/>
      <c r="C100" s="407" t="s">
        <v>915</v>
      </c>
      <c r="D100" s="407"/>
      <c r="E100" s="407"/>
      <c r="F100" s="407"/>
      <c r="G100" s="407"/>
      <c r="H100" s="407"/>
      <c r="I100" s="407"/>
      <c r="J100" s="407"/>
      <c r="K100" s="303"/>
    </row>
    <row customHeight="1" ht="17.25" r="101" spans="2:11">
      <c r="B101" s="302"/>
      <c r="C101" s="304" t="s">
        <v>871</v>
      </c>
      <c r="D101" s="304"/>
      <c r="E101" s="304"/>
      <c r="F101" s="304" t="s">
        <v>872</v>
      </c>
      <c r="G101" s="305"/>
      <c r="H101" s="304" t="s">
        <v>122</v>
      </c>
      <c r="I101" s="304" t="s">
        <v>56</v>
      </c>
      <c r="J101" s="304" t="s">
        <v>873</v>
      </c>
      <c r="K101" s="303"/>
    </row>
    <row customHeight="1" ht="17.25" r="102" spans="2:11">
      <c r="B102" s="302"/>
      <c r="C102" s="306" t="s">
        <v>874</v>
      </c>
      <c r="D102" s="306"/>
      <c r="E102" s="306"/>
      <c r="F102" s="307" t="s">
        <v>875</v>
      </c>
      <c r="G102" s="308"/>
      <c r="H102" s="306"/>
      <c r="I102" s="306"/>
      <c r="J102" s="306" t="s">
        <v>876</v>
      </c>
      <c r="K102" s="303"/>
    </row>
    <row customHeight="1" ht="5.25" r="103" spans="2:11">
      <c r="B103" s="302"/>
      <c r="C103" s="304"/>
      <c r="D103" s="304"/>
      <c r="E103" s="304"/>
      <c r="F103" s="304"/>
      <c r="G103" s="320"/>
      <c r="H103" s="304"/>
      <c r="I103" s="304"/>
      <c r="J103" s="304"/>
      <c r="K103" s="303"/>
    </row>
    <row customHeight="1" ht="15" r="104" spans="2:11">
      <c r="B104" s="302"/>
      <c r="C104" s="292" t="s">
        <v>52</v>
      </c>
      <c r="D104" s="309"/>
      <c r="E104" s="309"/>
      <c r="F104" s="311" t="s">
        <v>877</v>
      </c>
      <c r="G104" s="320"/>
      <c r="H104" s="292" t="s">
        <v>916</v>
      </c>
      <c r="I104" s="292" t="s">
        <v>879</v>
      </c>
      <c r="J104" s="292">
        <v>20</v>
      </c>
      <c r="K104" s="303"/>
    </row>
    <row customHeight="1" ht="15" r="105" spans="2:11">
      <c r="B105" s="302"/>
      <c r="C105" s="292" t="s">
        <v>880</v>
      </c>
      <c r="D105" s="292"/>
      <c r="E105" s="292"/>
      <c r="F105" s="311" t="s">
        <v>877</v>
      </c>
      <c r="G105" s="292"/>
      <c r="H105" s="292" t="s">
        <v>916</v>
      </c>
      <c r="I105" s="292" t="s">
        <v>879</v>
      </c>
      <c r="J105" s="292">
        <v>120</v>
      </c>
      <c r="K105" s="303"/>
    </row>
    <row customHeight="1" ht="15" r="106" spans="2:11">
      <c r="B106" s="312"/>
      <c r="C106" s="292" t="s">
        <v>882</v>
      </c>
      <c r="D106" s="292"/>
      <c r="E106" s="292"/>
      <c r="F106" s="311" t="s">
        <v>883</v>
      </c>
      <c r="G106" s="292"/>
      <c r="H106" s="292" t="s">
        <v>916</v>
      </c>
      <c r="I106" s="292" t="s">
        <v>879</v>
      </c>
      <c r="J106" s="292">
        <v>50</v>
      </c>
      <c r="K106" s="303"/>
    </row>
    <row customHeight="1" ht="15" r="107" spans="2:11">
      <c r="B107" s="312"/>
      <c r="C107" s="292" t="s">
        <v>885</v>
      </c>
      <c r="D107" s="292"/>
      <c r="E107" s="292"/>
      <c r="F107" s="311" t="s">
        <v>877</v>
      </c>
      <c r="G107" s="292"/>
      <c r="H107" s="292" t="s">
        <v>916</v>
      </c>
      <c r="I107" s="292" t="s">
        <v>887</v>
      </c>
      <c r="J107" s="292"/>
      <c r="K107" s="303"/>
    </row>
    <row customHeight="1" ht="15" r="108" spans="2:11">
      <c r="B108" s="312"/>
      <c r="C108" s="292" t="s">
        <v>896</v>
      </c>
      <c r="D108" s="292"/>
      <c r="E108" s="292"/>
      <c r="F108" s="311" t="s">
        <v>883</v>
      </c>
      <c r="G108" s="292"/>
      <c r="H108" s="292" t="s">
        <v>916</v>
      </c>
      <c r="I108" s="292" t="s">
        <v>879</v>
      </c>
      <c r="J108" s="292">
        <v>50</v>
      </c>
      <c r="K108" s="303"/>
    </row>
    <row customHeight="1" ht="15" r="109" spans="2:11">
      <c r="B109" s="312"/>
      <c r="C109" s="292" t="s">
        <v>904</v>
      </c>
      <c r="D109" s="292"/>
      <c r="E109" s="292"/>
      <c r="F109" s="311" t="s">
        <v>883</v>
      </c>
      <c r="G109" s="292"/>
      <c r="H109" s="292" t="s">
        <v>916</v>
      </c>
      <c r="I109" s="292" t="s">
        <v>879</v>
      </c>
      <c r="J109" s="292">
        <v>50</v>
      </c>
      <c r="K109" s="303"/>
    </row>
    <row customHeight="1" ht="15" r="110" spans="2:11">
      <c r="B110" s="312"/>
      <c r="C110" s="292" t="s">
        <v>902</v>
      </c>
      <c r="D110" s="292"/>
      <c r="E110" s="292"/>
      <c r="F110" s="311" t="s">
        <v>883</v>
      </c>
      <c r="G110" s="292"/>
      <c r="H110" s="292" t="s">
        <v>916</v>
      </c>
      <c r="I110" s="292" t="s">
        <v>879</v>
      </c>
      <c r="J110" s="292">
        <v>50</v>
      </c>
      <c r="K110" s="303"/>
    </row>
    <row customHeight="1" ht="15" r="111" spans="2:11">
      <c r="B111" s="312"/>
      <c r="C111" s="292" t="s">
        <v>52</v>
      </c>
      <c r="D111" s="292"/>
      <c r="E111" s="292"/>
      <c r="F111" s="311" t="s">
        <v>877</v>
      </c>
      <c r="G111" s="292"/>
      <c r="H111" s="292" t="s">
        <v>917</v>
      </c>
      <c r="I111" s="292" t="s">
        <v>879</v>
      </c>
      <c r="J111" s="292">
        <v>20</v>
      </c>
      <c r="K111" s="303"/>
    </row>
    <row customHeight="1" ht="15" r="112" spans="2:11">
      <c r="B112" s="312"/>
      <c r="C112" s="292" t="s">
        <v>918</v>
      </c>
      <c r="D112" s="292"/>
      <c r="E112" s="292"/>
      <c r="F112" s="311" t="s">
        <v>877</v>
      </c>
      <c r="G112" s="292"/>
      <c r="H112" s="292" t="s">
        <v>919</v>
      </c>
      <c r="I112" s="292" t="s">
        <v>879</v>
      </c>
      <c r="J112" s="292">
        <v>120</v>
      </c>
      <c r="K112" s="303"/>
    </row>
    <row customHeight="1" ht="15" r="113" spans="2:11">
      <c r="B113" s="312"/>
      <c r="C113" s="292" t="s">
        <v>37</v>
      </c>
      <c r="D113" s="292"/>
      <c r="E113" s="292"/>
      <c r="F113" s="311" t="s">
        <v>877</v>
      </c>
      <c r="G113" s="292"/>
      <c r="H113" s="292" t="s">
        <v>920</v>
      </c>
      <c r="I113" s="292" t="s">
        <v>911</v>
      </c>
      <c r="J113" s="292"/>
      <c r="K113" s="303"/>
    </row>
    <row customHeight="1" ht="15" r="114" spans="2:11">
      <c r="B114" s="312"/>
      <c r="C114" s="292" t="s">
        <v>47</v>
      </c>
      <c r="D114" s="292"/>
      <c r="E114" s="292"/>
      <c r="F114" s="311" t="s">
        <v>877</v>
      </c>
      <c r="G114" s="292"/>
      <c r="H114" s="292" t="s">
        <v>921</v>
      </c>
      <c r="I114" s="292" t="s">
        <v>911</v>
      </c>
      <c r="J114" s="292"/>
      <c r="K114" s="303"/>
    </row>
    <row customHeight="1" ht="15" r="115" spans="2:11">
      <c r="B115" s="312"/>
      <c r="C115" s="292" t="s">
        <v>56</v>
      </c>
      <c r="D115" s="292"/>
      <c r="E115" s="292"/>
      <c r="F115" s="311" t="s">
        <v>877</v>
      </c>
      <c r="G115" s="292"/>
      <c r="H115" s="292" t="s">
        <v>922</v>
      </c>
      <c r="I115" s="292" t="s">
        <v>923</v>
      </c>
      <c r="J115" s="292"/>
      <c r="K115" s="303"/>
    </row>
    <row customHeight="1" ht="15" r="116" spans="2:11">
      <c r="B116" s="315"/>
      <c r="C116" s="321"/>
      <c r="D116" s="321"/>
      <c r="E116" s="321"/>
      <c r="F116" s="321"/>
      <c r="G116" s="321"/>
      <c r="H116" s="321"/>
      <c r="I116" s="321"/>
      <c r="J116" s="321"/>
      <c r="K116" s="317"/>
    </row>
    <row customHeight="1" ht="18.75" r="117" spans="2:11">
      <c r="B117" s="322"/>
      <c r="C117" s="288"/>
      <c r="D117" s="288"/>
      <c r="E117" s="288"/>
      <c r="F117" s="323"/>
      <c r="G117" s="288"/>
      <c r="H117" s="288"/>
      <c r="I117" s="288"/>
      <c r="J117" s="288"/>
      <c r="K117" s="322"/>
    </row>
    <row customHeight="1" ht="18.75" r="118" spans="2:11">
      <c r="B118" s="298"/>
      <c r="C118" s="298"/>
      <c r="D118" s="298"/>
      <c r="E118" s="298"/>
      <c r="F118" s="298"/>
      <c r="G118" s="298"/>
      <c r="H118" s="298"/>
      <c r="I118" s="298"/>
      <c r="J118" s="298"/>
      <c r="K118" s="298"/>
    </row>
    <row customHeight="1" ht="7.5" r="119" spans="2:11">
      <c r="B119" s="324"/>
      <c r="C119" s="325"/>
      <c r="D119" s="325"/>
      <c r="E119" s="325"/>
      <c r="F119" s="325"/>
      <c r="G119" s="325"/>
      <c r="H119" s="325"/>
      <c r="I119" s="325"/>
      <c r="J119" s="325"/>
      <c r="K119" s="326"/>
    </row>
    <row customHeight="1" ht="45" r="120" spans="2:11">
      <c r="B120" s="327"/>
      <c r="C120" s="406" t="s">
        <v>924</v>
      </c>
      <c r="D120" s="406"/>
      <c r="E120" s="406"/>
      <c r="F120" s="406"/>
      <c r="G120" s="406"/>
      <c r="H120" s="406"/>
      <c r="I120" s="406"/>
      <c r="J120" s="406"/>
      <c r="K120" s="328"/>
    </row>
    <row customHeight="1" ht="17.25" r="121" spans="2:11">
      <c r="B121" s="329"/>
      <c r="C121" s="304" t="s">
        <v>871</v>
      </c>
      <c r="D121" s="304"/>
      <c r="E121" s="304"/>
      <c r="F121" s="304" t="s">
        <v>872</v>
      </c>
      <c r="G121" s="305"/>
      <c r="H121" s="304" t="s">
        <v>122</v>
      </c>
      <c r="I121" s="304" t="s">
        <v>56</v>
      </c>
      <c r="J121" s="304" t="s">
        <v>873</v>
      </c>
      <c r="K121" s="330"/>
    </row>
    <row customHeight="1" ht="17.25" r="122" spans="2:11">
      <c r="B122" s="329"/>
      <c r="C122" s="306" t="s">
        <v>874</v>
      </c>
      <c r="D122" s="306"/>
      <c r="E122" s="306"/>
      <c r="F122" s="307" t="s">
        <v>875</v>
      </c>
      <c r="G122" s="308"/>
      <c r="H122" s="306"/>
      <c r="I122" s="306"/>
      <c r="J122" s="306" t="s">
        <v>876</v>
      </c>
      <c r="K122" s="330"/>
    </row>
    <row customHeight="1" ht="5.25" r="123" spans="2:11">
      <c r="B123" s="331"/>
      <c r="C123" s="309"/>
      <c r="D123" s="309"/>
      <c r="E123" s="309"/>
      <c r="F123" s="309"/>
      <c r="G123" s="292"/>
      <c r="H123" s="309"/>
      <c r="I123" s="309"/>
      <c r="J123" s="309"/>
      <c r="K123" s="332"/>
    </row>
    <row customHeight="1" ht="15" r="124" spans="2:11">
      <c r="B124" s="331"/>
      <c r="C124" s="292" t="s">
        <v>880</v>
      </c>
      <c r="D124" s="309"/>
      <c r="E124" s="309"/>
      <c r="F124" s="311" t="s">
        <v>877</v>
      </c>
      <c r="G124" s="292"/>
      <c r="H124" s="292" t="s">
        <v>916</v>
      </c>
      <c r="I124" s="292" t="s">
        <v>879</v>
      </c>
      <c r="J124" s="292">
        <v>120</v>
      </c>
      <c r="K124" s="333"/>
    </row>
    <row customHeight="1" ht="15" r="125" spans="2:11">
      <c r="B125" s="331"/>
      <c r="C125" s="292" t="s">
        <v>925</v>
      </c>
      <c r="D125" s="292"/>
      <c r="E125" s="292"/>
      <c r="F125" s="311" t="s">
        <v>877</v>
      </c>
      <c r="G125" s="292"/>
      <c r="H125" s="292" t="s">
        <v>926</v>
      </c>
      <c r="I125" s="292" t="s">
        <v>879</v>
      </c>
      <c r="J125" s="292" t="s">
        <v>927</v>
      </c>
      <c r="K125" s="333"/>
    </row>
    <row customHeight="1" ht="15" r="126" spans="2:11">
      <c r="B126" s="331"/>
      <c r="C126" s="292" t="s">
        <v>826</v>
      </c>
      <c r="D126" s="292"/>
      <c r="E126" s="292"/>
      <c r="F126" s="311" t="s">
        <v>877</v>
      </c>
      <c r="G126" s="292"/>
      <c r="H126" s="292" t="s">
        <v>928</v>
      </c>
      <c r="I126" s="292" t="s">
        <v>879</v>
      </c>
      <c r="J126" s="292" t="s">
        <v>927</v>
      </c>
      <c r="K126" s="333"/>
    </row>
    <row customHeight="1" ht="15" r="127" spans="2:11">
      <c r="B127" s="331"/>
      <c r="C127" s="292" t="s">
        <v>888</v>
      </c>
      <c r="D127" s="292"/>
      <c r="E127" s="292"/>
      <c r="F127" s="311" t="s">
        <v>883</v>
      </c>
      <c r="G127" s="292"/>
      <c r="H127" s="292" t="s">
        <v>889</v>
      </c>
      <c r="I127" s="292" t="s">
        <v>879</v>
      </c>
      <c r="J127" s="292">
        <v>15</v>
      </c>
      <c r="K127" s="333"/>
    </row>
    <row customHeight="1" ht="15" r="128" spans="2:11">
      <c r="B128" s="331"/>
      <c r="C128" s="313" t="s">
        <v>890</v>
      </c>
      <c r="D128" s="313"/>
      <c r="E128" s="313"/>
      <c r="F128" s="314" t="s">
        <v>883</v>
      </c>
      <c r="G128" s="313"/>
      <c r="H128" s="313" t="s">
        <v>891</v>
      </c>
      <c r="I128" s="313" t="s">
        <v>879</v>
      </c>
      <c r="J128" s="313">
        <v>15</v>
      </c>
      <c r="K128" s="333"/>
    </row>
    <row customHeight="1" ht="15" r="129" spans="2:11">
      <c r="B129" s="331"/>
      <c r="C129" s="313" t="s">
        <v>892</v>
      </c>
      <c r="D129" s="313"/>
      <c r="E129" s="313"/>
      <c r="F129" s="314" t="s">
        <v>883</v>
      </c>
      <c r="G129" s="313"/>
      <c r="H129" s="313" t="s">
        <v>893</v>
      </c>
      <c r="I129" s="313" t="s">
        <v>879</v>
      </c>
      <c r="J129" s="313">
        <v>20</v>
      </c>
      <c r="K129" s="333"/>
    </row>
    <row customHeight="1" ht="15" r="130" spans="2:11">
      <c r="B130" s="331"/>
      <c r="C130" s="313" t="s">
        <v>894</v>
      </c>
      <c r="D130" s="313"/>
      <c r="E130" s="313"/>
      <c r="F130" s="314" t="s">
        <v>883</v>
      </c>
      <c r="G130" s="313"/>
      <c r="H130" s="313" t="s">
        <v>895</v>
      </c>
      <c r="I130" s="313" t="s">
        <v>879</v>
      </c>
      <c r="J130" s="313">
        <v>20</v>
      </c>
      <c r="K130" s="333"/>
    </row>
    <row customHeight="1" ht="15" r="131" spans="2:11">
      <c r="B131" s="331"/>
      <c r="C131" s="292" t="s">
        <v>882</v>
      </c>
      <c r="D131" s="292"/>
      <c r="E131" s="292"/>
      <c r="F131" s="311" t="s">
        <v>883</v>
      </c>
      <c r="G131" s="292"/>
      <c r="H131" s="292" t="s">
        <v>916</v>
      </c>
      <c r="I131" s="292" t="s">
        <v>879</v>
      </c>
      <c r="J131" s="292">
        <v>50</v>
      </c>
      <c r="K131" s="333"/>
    </row>
    <row customHeight="1" ht="15" r="132" spans="2:11">
      <c r="B132" s="331"/>
      <c r="C132" s="292" t="s">
        <v>896</v>
      </c>
      <c r="D132" s="292"/>
      <c r="E132" s="292"/>
      <c r="F132" s="311" t="s">
        <v>883</v>
      </c>
      <c r="G132" s="292"/>
      <c r="H132" s="292" t="s">
        <v>916</v>
      </c>
      <c r="I132" s="292" t="s">
        <v>879</v>
      </c>
      <c r="J132" s="292">
        <v>50</v>
      </c>
      <c r="K132" s="333"/>
    </row>
    <row customHeight="1" ht="15" r="133" spans="2:11">
      <c r="B133" s="331"/>
      <c r="C133" s="292" t="s">
        <v>902</v>
      </c>
      <c r="D133" s="292"/>
      <c r="E133" s="292"/>
      <c r="F133" s="311" t="s">
        <v>883</v>
      </c>
      <c r="G133" s="292"/>
      <c r="H133" s="292" t="s">
        <v>916</v>
      </c>
      <c r="I133" s="292" t="s">
        <v>879</v>
      </c>
      <c r="J133" s="292">
        <v>50</v>
      </c>
      <c r="K133" s="333"/>
    </row>
    <row customHeight="1" ht="15" r="134" spans="2:11">
      <c r="B134" s="331"/>
      <c r="C134" s="292" t="s">
        <v>904</v>
      </c>
      <c r="D134" s="292"/>
      <c r="E134" s="292"/>
      <c r="F134" s="311" t="s">
        <v>883</v>
      </c>
      <c r="G134" s="292"/>
      <c r="H134" s="292" t="s">
        <v>916</v>
      </c>
      <c r="I134" s="292" t="s">
        <v>879</v>
      </c>
      <c r="J134" s="292">
        <v>50</v>
      </c>
      <c r="K134" s="333"/>
    </row>
    <row customHeight="1" ht="15" r="135" spans="2:11">
      <c r="B135" s="331"/>
      <c r="C135" s="292" t="s">
        <v>127</v>
      </c>
      <c r="D135" s="292"/>
      <c r="E135" s="292"/>
      <c r="F135" s="311" t="s">
        <v>883</v>
      </c>
      <c r="G135" s="292"/>
      <c r="H135" s="292" t="s">
        <v>929</v>
      </c>
      <c r="I135" s="292" t="s">
        <v>879</v>
      </c>
      <c r="J135" s="292">
        <v>255</v>
      </c>
      <c r="K135" s="333"/>
    </row>
    <row customHeight="1" ht="15" r="136" spans="2:11">
      <c r="B136" s="331"/>
      <c r="C136" s="292" t="s">
        <v>906</v>
      </c>
      <c r="D136" s="292"/>
      <c r="E136" s="292"/>
      <c r="F136" s="311" t="s">
        <v>877</v>
      </c>
      <c r="G136" s="292"/>
      <c r="H136" s="292" t="s">
        <v>930</v>
      </c>
      <c r="I136" s="292" t="s">
        <v>908</v>
      </c>
      <c r="J136" s="292"/>
      <c r="K136" s="333"/>
    </row>
    <row customHeight="1" ht="15" r="137" spans="2:11">
      <c r="B137" s="331"/>
      <c r="C137" s="292" t="s">
        <v>909</v>
      </c>
      <c r="D137" s="292"/>
      <c r="E137" s="292"/>
      <c r="F137" s="311" t="s">
        <v>877</v>
      </c>
      <c r="G137" s="292"/>
      <c r="H137" s="292" t="s">
        <v>931</v>
      </c>
      <c r="I137" s="292" t="s">
        <v>911</v>
      </c>
      <c r="J137" s="292"/>
      <c r="K137" s="333"/>
    </row>
    <row customHeight="1" ht="15" r="138" spans="2:11">
      <c r="B138" s="331"/>
      <c r="C138" s="292" t="s">
        <v>912</v>
      </c>
      <c r="D138" s="292"/>
      <c r="E138" s="292"/>
      <c r="F138" s="311" t="s">
        <v>877</v>
      </c>
      <c r="G138" s="292"/>
      <c r="H138" s="292" t="s">
        <v>912</v>
      </c>
      <c r="I138" s="292" t="s">
        <v>911</v>
      </c>
      <c r="J138" s="292"/>
      <c r="K138" s="333"/>
    </row>
    <row customHeight="1" ht="15" r="139" spans="2:11">
      <c r="B139" s="331"/>
      <c r="C139" s="292" t="s">
        <v>37</v>
      </c>
      <c r="D139" s="292"/>
      <c r="E139" s="292"/>
      <c r="F139" s="311" t="s">
        <v>877</v>
      </c>
      <c r="G139" s="292"/>
      <c r="H139" s="292" t="s">
        <v>932</v>
      </c>
      <c r="I139" s="292" t="s">
        <v>911</v>
      </c>
      <c r="J139" s="292"/>
      <c r="K139" s="333"/>
    </row>
    <row customHeight="1" ht="15" r="140" spans="2:11">
      <c r="B140" s="331"/>
      <c r="C140" s="292" t="s">
        <v>933</v>
      </c>
      <c r="D140" s="292"/>
      <c r="E140" s="292"/>
      <c r="F140" s="311" t="s">
        <v>877</v>
      </c>
      <c r="G140" s="292"/>
      <c r="H140" s="292" t="s">
        <v>934</v>
      </c>
      <c r="I140" s="292" t="s">
        <v>911</v>
      </c>
      <c r="J140" s="292"/>
      <c r="K140" s="333"/>
    </row>
    <row customHeight="1" ht="15" r="141" spans="2:11">
      <c r="B141" s="334"/>
      <c r="C141" s="335"/>
      <c r="D141" s="335"/>
      <c r="E141" s="335"/>
      <c r="F141" s="335"/>
      <c r="G141" s="335"/>
      <c r="H141" s="335"/>
      <c r="I141" s="335"/>
      <c r="J141" s="335"/>
      <c r="K141" s="336"/>
    </row>
    <row customHeight="1" ht="18.75" r="142" spans="2:11">
      <c r="B142" s="288"/>
      <c r="C142" s="288"/>
      <c r="D142" s="288"/>
      <c r="E142" s="288"/>
      <c r="F142" s="323"/>
      <c r="G142" s="288"/>
      <c r="H142" s="288"/>
      <c r="I142" s="288"/>
      <c r="J142" s="288"/>
      <c r="K142" s="288"/>
    </row>
    <row customHeight="1" ht="18.75" r="143" spans="2:11">
      <c r="B143" s="298"/>
      <c r="C143" s="298"/>
      <c r="D143" s="298"/>
      <c r="E143" s="298"/>
      <c r="F143" s="298"/>
      <c r="G143" s="298"/>
      <c r="H143" s="298"/>
      <c r="I143" s="298"/>
      <c r="J143" s="298"/>
      <c r="K143" s="298"/>
    </row>
    <row customHeight="1" ht="7.5" r="144" spans="2:11">
      <c r="B144" s="299"/>
      <c r="C144" s="300"/>
      <c r="D144" s="300"/>
      <c r="E144" s="300"/>
      <c r="F144" s="300"/>
      <c r="G144" s="300"/>
      <c r="H144" s="300"/>
      <c r="I144" s="300"/>
      <c r="J144" s="300"/>
      <c r="K144" s="301"/>
    </row>
    <row customHeight="1" ht="45" r="145" spans="2:11">
      <c r="B145" s="302"/>
      <c r="C145" s="407" t="s">
        <v>935</v>
      </c>
      <c r="D145" s="407"/>
      <c r="E145" s="407"/>
      <c r="F145" s="407"/>
      <c r="G145" s="407"/>
      <c r="H145" s="407"/>
      <c r="I145" s="407"/>
      <c r="J145" s="407"/>
      <c r="K145" s="303"/>
    </row>
    <row customHeight="1" ht="17.25" r="146" spans="2:11">
      <c r="B146" s="302"/>
      <c r="C146" s="304" t="s">
        <v>871</v>
      </c>
      <c r="D146" s="304"/>
      <c r="E146" s="304"/>
      <c r="F146" s="304" t="s">
        <v>872</v>
      </c>
      <c r="G146" s="305"/>
      <c r="H146" s="304" t="s">
        <v>122</v>
      </c>
      <c r="I146" s="304" t="s">
        <v>56</v>
      </c>
      <c r="J146" s="304" t="s">
        <v>873</v>
      </c>
      <c r="K146" s="303"/>
    </row>
    <row customHeight="1" ht="17.25" r="147" spans="2:11">
      <c r="B147" s="302"/>
      <c r="C147" s="306" t="s">
        <v>874</v>
      </c>
      <c r="D147" s="306"/>
      <c r="E147" s="306"/>
      <c r="F147" s="307" t="s">
        <v>875</v>
      </c>
      <c r="G147" s="308"/>
      <c r="H147" s="306"/>
      <c r="I147" s="306"/>
      <c r="J147" s="306" t="s">
        <v>876</v>
      </c>
      <c r="K147" s="303"/>
    </row>
    <row customHeight="1" ht="5.25" r="148" spans="2:11">
      <c r="B148" s="312"/>
      <c r="C148" s="309"/>
      <c r="D148" s="309"/>
      <c r="E148" s="309"/>
      <c r="F148" s="309"/>
      <c r="G148" s="310"/>
      <c r="H148" s="309"/>
      <c r="I148" s="309"/>
      <c r="J148" s="309"/>
      <c r="K148" s="333"/>
    </row>
    <row customHeight="1" ht="15" r="149" spans="2:11">
      <c r="B149" s="312"/>
      <c r="C149" s="337" t="s">
        <v>880</v>
      </c>
      <c r="D149" s="292"/>
      <c r="E149" s="292"/>
      <c r="F149" s="338" t="s">
        <v>877</v>
      </c>
      <c r="G149" s="292"/>
      <c r="H149" s="337" t="s">
        <v>916</v>
      </c>
      <c r="I149" s="337" t="s">
        <v>879</v>
      </c>
      <c r="J149" s="337">
        <v>120</v>
      </c>
      <c r="K149" s="333"/>
    </row>
    <row customHeight="1" ht="15" r="150" spans="2:11">
      <c r="B150" s="312"/>
      <c r="C150" s="337" t="s">
        <v>925</v>
      </c>
      <c r="D150" s="292"/>
      <c r="E150" s="292"/>
      <c r="F150" s="338" t="s">
        <v>877</v>
      </c>
      <c r="G150" s="292"/>
      <c r="H150" s="337" t="s">
        <v>936</v>
      </c>
      <c r="I150" s="337" t="s">
        <v>879</v>
      </c>
      <c r="J150" s="337" t="s">
        <v>927</v>
      </c>
      <c r="K150" s="333"/>
    </row>
    <row customHeight="1" ht="15" r="151" spans="2:11">
      <c r="B151" s="312"/>
      <c r="C151" s="337" t="s">
        <v>826</v>
      </c>
      <c r="D151" s="292"/>
      <c r="E151" s="292"/>
      <c r="F151" s="338" t="s">
        <v>877</v>
      </c>
      <c r="G151" s="292"/>
      <c r="H151" s="337" t="s">
        <v>937</v>
      </c>
      <c r="I151" s="337" t="s">
        <v>879</v>
      </c>
      <c r="J151" s="337" t="s">
        <v>927</v>
      </c>
      <c r="K151" s="333"/>
    </row>
    <row customHeight="1" ht="15" r="152" spans="2:11">
      <c r="B152" s="312"/>
      <c r="C152" s="337" t="s">
        <v>882</v>
      </c>
      <c r="D152" s="292"/>
      <c r="E152" s="292"/>
      <c r="F152" s="338" t="s">
        <v>883</v>
      </c>
      <c r="G152" s="292"/>
      <c r="H152" s="337" t="s">
        <v>916</v>
      </c>
      <c r="I152" s="337" t="s">
        <v>879</v>
      </c>
      <c r="J152" s="337">
        <v>50</v>
      </c>
      <c r="K152" s="333"/>
    </row>
    <row customHeight="1" ht="15" r="153" spans="2:11">
      <c r="B153" s="312"/>
      <c r="C153" s="337" t="s">
        <v>885</v>
      </c>
      <c r="D153" s="292"/>
      <c r="E153" s="292"/>
      <c r="F153" s="338" t="s">
        <v>877</v>
      </c>
      <c r="G153" s="292"/>
      <c r="H153" s="337" t="s">
        <v>916</v>
      </c>
      <c r="I153" s="337" t="s">
        <v>887</v>
      </c>
      <c r="J153" s="337"/>
      <c r="K153" s="333"/>
    </row>
    <row customHeight="1" ht="15" r="154" spans="2:11">
      <c r="B154" s="312"/>
      <c r="C154" s="337" t="s">
        <v>896</v>
      </c>
      <c r="D154" s="292"/>
      <c r="E154" s="292"/>
      <c r="F154" s="338" t="s">
        <v>883</v>
      </c>
      <c r="G154" s="292"/>
      <c r="H154" s="337" t="s">
        <v>916</v>
      </c>
      <c r="I154" s="337" t="s">
        <v>879</v>
      </c>
      <c r="J154" s="337">
        <v>50</v>
      </c>
      <c r="K154" s="333"/>
    </row>
    <row customHeight="1" ht="15" r="155" spans="2:11">
      <c r="B155" s="312"/>
      <c r="C155" s="337" t="s">
        <v>904</v>
      </c>
      <c r="D155" s="292"/>
      <c r="E155" s="292"/>
      <c r="F155" s="338" t="s">
        <v>883</v>
      </c>
      <c r="G155" s="292"/>
      <c r="H155" s="337" t="s">
        <v>916</v>
      </c>
      <c r="I155" s="337" t="s">
        <v>879</v>
      </c>
      <c r="J155" s="337">
        <v>50</v>
      </c>
      <c r="K155" s="333"/>
    </row>
    <row customHeight="1" ht="15" r="156" spans="2:11">
      <c r="B156" s="312"/>
      <c r="C156" s="337" t="s">
        <v>902</v>
      </c>
      <c r="D156" s="292"/>
      <c r="E156" s="292"/>
      <c r="F156" s="338" t="s">
        <v>883</v>
      </c>
      <c r="G156" s="292"/>
      <c r="H156" s="337" t="s">
        <v>916</v>
      </c>
      <c r="I156" s="337" t="s">
        <v>879</v>
      </c>
      <c r="J156" s="337">
        <v>50</v>
      </c>
      <c r="K156" s="333"/>
    </row>
    <row customHeight="1" ht="15" r="157" spans="2:11">
      <c r="B157" s="312"/>
      <c r="C157" s="337" t="s">
        <v>92</v>
      </c>
      <c r="D157" s="292"/>
      <c r="E157" s="292"/>
      <c r="F157" s="338" t="s">
        <v>877</v>
      </c>
      <c r="G157" s="292"/>
      <c r="H157" s="337" t="s">
        <v>938</v>
      </c>
      <c r="I157" s="337" t="s">
        <v>879</v>
      </c>
      <c r="J157" s="337" t="s">
        <v>939</v>
      </c>
      <c r="K157" s="333"/>
    </row>
    <row customHeight="1" ht="15" r="158" spans="2:11">
      <c r="B158" s="312"/>
      <c r="C158" s="337" t="s">
        <v>940</v>
      </c>
      <c r="D158" s="292"/>
      <c r="E158" s="292"/>
      <c r="F158" s="338" t="s">
        <v>877</v>
      </c>
      <c r="G158" s="292"/>
      <c r="H158" s="337" t="s">
        <v>941</v>
      </c>
      <c r="I158" s="337" t="s">
        <v>911</v>
      </c>
      <c r="J158" s="337"/>
      <c r="K158" s="333"/>
    </row>
    <row customHeight="1" ht="15" r="159" spans="2:11">
      <c r="B159" s="339"/>
      <c r="C159" s="321"/>
      <c r="D159" s="321"/>
      <c r="E159" s="321"/>
      <c r="F159" s="321"/>
      <c r="G159" s="321"/>
      <c r="H159" s="321"/>
      <c r="I159" s="321"/>
      <c r="J159" s="321"/>
      <c r="K159" s="340"/>
    </row>
    <row customHeight="1" ht="18.75" r="160" spans="2:11">
      <c r="B160" s="288"/>
      <c r="C160" s="292"/>
      <c r="D160" s="292"/>
      <c r="E160" s="292"/>
      <c r="F160" s="311"/>
      <c r="G160" s="292"/>
      <c r="H160" s="292"/>
      <c r="I160" s="292"/>
      <c r="J160" s="292"/>
      <c r="K160" s="288"/>
    </row>
    <row customHeight="1" ht="18.75" r="161" spans="2:11">
      <c r="B161" s="298"/>
      <c r="C161" s="298"/>
      <c r="D161" s="298"/>
      <c r="E161" s="298"/>
      <c r="F161" s="298"/>
      <c r="G161" s="298"/>
      <c r="H161" s="298"/>
      <c r="I161" s="298"/>
      <c r="J161" s="298"/>
      <c r="K161" s="298"/>
    </row>
    <row customHeight="1" ht="7.5" r="162" spans="2:11">
      <c r="B162" s="280"/>
      <c r="C162" s="281"/>
      <c r="D162" s="281"/>
      <c r="E162" s="281"/>
      <c r="F162" s="281"/>
      <c r="G162" s="281"/>
      <c r="H162" s="281"/>
      <c r="I162" s="281"/>
      <c r="J162" s="281"/>
      <c r="K162" s="282"/>
    </row>
    <row customHeight="1" ht="45" r="163" spans="2:11">
      <c r="B163" s="283"/>
      <c r="C163" s="406" t="s">
        <v>942</v>
      </c>
      <c r="D163" s="406"/>
      <c r="E163" s="406"/>
      <c r="F163" s="406"/>
      <c r="G163" s="406"/>
      <c r="H163" s="406"/>
      <c r="I163" s="406"/>
      <c r="J163" s="406"/>
      <c r="K163" s="284"/>
    </row>
    <row customHeight="1" ht="17.25" r="164" spans="2:11">
      <c r="B164" s="283"/>
      <c r="C164" s="304" t="s">
        <v>871</v>
      </c>
      <c r="D164" s="304"/>
      <c r="E164" s="304"/>
      <c r="F164" s="304" t="s">
        <v>872</v>
      </c>
      <c r="G164" s="341"/>
      <c r="H164" s="342" t="s">
        <v>122</v>
      </c>
      <c r="I164" s="342" t="s">
        <v>56</v>
      </c>
      <c r="J164" s="304" t="s">
        <v>873</v>
      </c>
      <c r="K164" s="284"/>
    </row>
    <row customHeight="1" ht="17.25" r="165" spans="2:11">
      <c r="B165" s="285"/>
      <c r="C165" s="306" t="s">
        <v>874</v>
      </c>
      <c r="D165" s="306"/>
      <c r="E165" s="306"/>
      <c r="F165" s="307" t="s">
        <v>875</v>
      </c>
      <c r="G165" s="343"/>
      <c r="H165" s="344"/>
      <c r="I165" s="344"/>
      <c r="J165" s="306" t="s">
        <v>876</v>
      </c>
      <c r="K165" s="286"/>
    </row>
    <row customHeight="1" ht="5.25" r="166" spans="2:11">
      <c r="B166" s="312"/>
      <c r="C166" s="309"/>
      <c r="D166" s="309"/>
      <c r="E166" s="309"/>
      <c r="F166" s="309"/>
      <c r="G166" s="310"/>
      <c r="H166" s="309"/>
      <c r="I166" s="309"/>
      <c r="J166" s="309"/>
      <c r="K166" s="333"/>
    </row>
    <row customHeight="1" ht="15" r="167" spans="2:11">
      <c r="B167" s="312"/>
      <c r="C167" s="292" t="s">
        <v>880</v>
      </c>
      <c r="D167" s="292"/>
      <c r="E167" s="292"/>
      <c r="F167" s="311" t="s">
        <v>877</v>
      </c>
      <c r="G167" s="292"/>
      <c r="H167" s="292" t="s">
        <v>916</v>
      </c>
      <c r="I167" s="292" t="s">
        <v>879</v>
      </c>
      <c r="J167" s="292">
        <v>120</v>
      </c>
      <c r="K167" s="333"/>
    </row>
    <row customHeight="1" ht="15" r="168" spans="2:11">
      <c r="B168" s="312"/>
      <c r="C168" s="292" t="s">
        <v>925</v>
      </c>
      <c r="D168" s="292"/>
      <c r="E168" s="292"/>
      <c r="F168" s="311" t="s">
        <v>877</v>
      </c>
      <c r="G168" s="292"/>
      <c r="H168" s="292" t="s">
        <v>926</v>
      </c>
      <c r="I168" s="292" t="s">
        <v>879</v>
      </c>
      <c r="J168" s="292" t="s">
        <v>927</v>
      </c>
      <c r="K168" s="333"/>
    </row>
    <row customHeight="1" ht="15" r="169" spans="2:11">
      <c r="B169" s="312"/>
      <c r="C169" s="292" t="s">
        <v>826</v>
      </c>
      <c r="D169" s="292"/>
      <c r="E169" s="292"/>
      <c r="F169" s="311" t="s">
        <v>877</v>
      </c>
      <c r="G169" s="292"/>
      <c r="H169" s="292" t="s">
        <v>943</v>
      </c>
      <c r="I169" s="292" t="s">
        <v>879</v>
      </c>
      <c r="J169" s="292" t="s">
        <v>927</v>
      </c>
      <c r="K169" s="333"/>
    </row>
    <row customHeight="1" ht="15" r="170" spans="2:11">
      <c r="B170" s="312"/>
      <c r="C170" s="292" t="s">
        <v>882</v>
      </c>
      <c r="D170" s="292"/>
      <c r="E170" s="292"/>
      <c r="F170" s="311" t="s">
        <v>883</v>
      </c>
      <c r="G170" s="292"/>
      <c r="H170" s="292" t="s">
        <v>943</v>
      </c>
      <c r="I170" s="292" t="s">
        <v>879</v>
      </c>
      <c r="J170" s="292">
        <v>50</v>
      </c>
      <c r="K170" s="333"/>
    </row>
    <row customHeight="1" ht="15" r="171" spans="2:11">
      <c r="B171" s="312"/>
      <c r="C171" s="292" t="s">
        <v>885</v>
      </c>
      <c r="D171" s="292"/>
      <c r="E171" s="292"/>
      <c r="F171" s="311" t="s">
        <v>877</v>
      </c>
      <c r="G171" s="292"/>
      <c r="H171" s="292" t="s">
        <v>943</v>
      </c>
      <c r="I171" s="292" t="s">
        <v>887</v>
      </c>
      <c r="J171" s="292"/>
      <c r="K171" s="333"/>
    </row>
    <row customHeight="1" ht="15" r="172" spans="2:11">
      <c r="B172" s="312"/>
      <c r="C172" s="292" t="s">
        <v>896</v>
      </c>
      <c r="D172" s="292"/>
      <c r="E172" s="292"/>
      <c r="F172" s="311" t="s">
        <v>883</v>
      </c>
      <c r="G172" s="292"/>
      <c r="H172" s="292" t="s">
        <v>943</v>
      </c>
      <c r="I172" s="292" t="s">
        <v>879</v>
      </c>
      <c r="J172" s="292">
        <v>50</v>
      </c>
      <c r="K172" s="333"/>
    </row>
    <row customHeight="1" ht="15" r="173" spans="2:11">
      <c r="B173" s="312"/>
      <c r="C173" s="292" t="s">
        <v>904</v>
      </c>
      <c r="D173" s="292"/>
      <c r="E173" s="292"/>
      <c r="F173" s="311" t="s">
        <v>883</v>
      </c>
      <c r="G173" s="292"/>
      <c r="H173" s="292" t="s">
        <v>943</v>
      </c>
      <c r="I173" s="292" t="s">
        <v>879</v>
      </c>
      <c r="J173" s="292">
        <v>50</v>
      </c>
      <c r="K173" s="333"/>
    </row>
    <row customHeight="1" ht="15" r="174" spans="2:11">
      <c r="B174" s="312"/>
      <c r="C174" s="292" t="s">
        <v>902</v>
      </c>
      <c r="D174" s="292"/>
      <c r="E174" s="292"/>
      <c r="F174" s="311" t="s">
        <v>883</v>
      </c>
      <c r="G174" s="292"/>
      <c r="H174" s="292" t="s">
        <v>943</v>
      </c>
      <c r="I174" s="292" t="s">
        <v>879</v>
      </c>
      <c r="J174" s="292">
        <v>50</v>
      </c>
      <c r="K174" s="333"/>
    </row>
    <row customHeight="1" ht="15" r="175" spans="2:11">
      <c r="B175" s="312"/>
      <c r="C175" s="292" t="s">
        <v>121</v>
      </c>
      <c r="D175" s="292"/>
      <c r="E175" s="292"/>
      <c r="F175" s="311" t="s">
        <v>877</v>
      </c>
      <c r="G175" s="292"/>
      <c r="H175" s="292" t="s">
        <v>944</v>
      </c>
      <c r="I175" s="292" t="s">
        <v>945</v>
      </c>
      <c r="J175" s="292"/>
      <c r="K175" s="333"/>
    </row>
    <row customHeight="1" ht="15" r="176" spans="2:11">
      <c r="B176" s="312"/>
      <c r="C176" s="292" t="s">
        <v>56</v>
      </c>
      <c r="D176" s="292"/>
      <c r="E176" s="292"/>
      <c r="F176" s="311" t="s">
        <v>877</v>
      </c>
      <c r="G176" s="292"/>
      <c r="H176" s="292" t="s">
        <v>946</v>
      </c>
      <c r="I176" s="292" t="s">
        <v>947</v>
      </c>
      <c r="J176" s="292">
        <v>1</v>
      </c>
      <c r="K176" s="333"/>
    </row>
    <row customHeight="1" ht="15" r="177" spans="2:11">
      <c r="B177" s="312"/>
      <c r="C177" s="292" t="s">
        <v>52</v>
      </c>
      <c r="D177" s="292"/>
      <c r="E177" s="292"/>
      <c r="F177" s="311" t="s">
        <v>877</v>
      </c>
      <c r="G177" s="292"/>
      <c r="H177" s="292" t="s">
        <v>948</v>
      </c>
      <c r="I177" s="292" t="s">
        <v>879</v>
      </c>
      <c r="J177" s="292">
        <v>20</v>
      </c>
      <c r="K177" s="333"/>
    </row>
    <row customHeight="1" ht="15" r="178" spans="2:11">
      <c r="B178" s="312"/>
      <c r="C178" s="292" t="s">
        <v>122</v>
      </c>
      <c r="D178" s="292"/>
      <c r="E178" s="292"/>
      <c r="F178" s="311" t="s">
        <v>877</v>
      </c>
      <c r="G178" s="292"/>
      <c r="H178" s="292" t="s">
        <v>949</v>
      </c>
      <c r="I178" s="292" t="s">
        <v>879</v>
      </c>
      <c r="J178" s="292">
        <v>255</v>
      </c>
      <c r="K178" s="333"/>
    </row>
    <row customHeight="1" ht="15" r="179" spans="2:11">
      <c r="B179" s="312"/>
      <c r="C179" s="292" t="s">
        <v>123</v>
      </c>
      <c r="D179" s="292"/>
      <c r="E179" s="292"/>
      <c r="F179" s="311" t="s">
        <v>877</v>
      </c>
      <c r="G179" s="292"/>
      <c r="H179" s="292" t="s">
        <v>842</v>
      </c>
      <c r="I179" s="292" t="s">
        <v>879</v>
      </c>
      <c r="J179" s="292">
        <v>10</v>
      </c>
      <c r="K179" s="333"/>
    </row>
    <row customHeight="1" ht="15" r="180" spans="2:11">
      <c r="B180" s="312"/>
      <c r="C180" s="292" t="s">
        <v>124</v>
      </c>
      <c r="D180" s="292"/>
      <c r="E180" s="292"/>
      <c r="F180" s="311" t="s">
        <v>877</v>
      </c>
      <c r="G180" s="292"/>
      <c r="H180" s="292" t="s">
        <v>950</v>
      </c>
      <c r="I180" s="292" t="s">
        <v>911</v>
      </c>
      <c r="J180" s="292"/>
      <c r="K180" s="333"/>
    </row>
    <row customHeight="1" ht="15" r="181" spans="2:11">
      <c r="B181" s="312"/>
      <c r="C181" s="292" t="s">
        <v>951</v>
      </c>
      <c r="D181" s="292"/>
      <c r="E181" s="292"/>
      <c r="F181" s="311" t="s">
        <v>877</v>
      </c>
      <c r="G181" s="292"/>
      <c r="H181" s="292" t="s">
        <v>952</v>
      </c>
      <c r="I181" s="292" t="s">
        <v>911</v>
      </c>
      <c r="J181" s="292"/>
      <c r="K181" s="333"/>
    </row>
    <row customHeight="1" ht="15" r="182" spans="2:11">
      <c r="B182" s="312"/>
      <c r="C182" s="292" t="s">
        <v>940</v>
      </c>
      <c r="D182" s="292"/>
      <c r="E182" s="292"/>
      <c r="F182" s="311" t="s">
        <v>877</v>
      </c>
      <c r="G182" s="292"/>
      <c r="H182" s="292" t="s">
        <v>953</v>
      </c>
      <c r="I182" s="292" t="s">
        <v>911</v>
      </c>
      <c r="J182" s="292"/>
      <c r="K182" s="333"/>
    </row>
    <row customHeight="1" ht="15" r="183" spans="2:11">
      <c r="B183" s="312"/>
      <c r="C183" s="292" t="s">
        <v>126</v>
      </c>
      <c r="D183" s="292"/>
      <c r="E183" s="292"/>
      <c r="F183" s="311" t="s">
        <v>883</v>
      </c>
      <c r="G183" s="292"/>
      <c r="H183" s="292" t="s">
        <v>954</v>
      </c>
      <c r="I183" s="292" t="s">
        <v>879</v>
      </c>
      <c r="J183" s="292">
        <v>50</v>
      </c>
      <c r="K183" s="333"/>
    </row>
    <row customHeight="1" ht="15" r="184" spans="2:11">
      <c r="B184" s="312"/>
      <c r="C184" s="292" t="s">
        <v>955</v>
      </c>
      <c r="D184" s="292"/>
      <c r="E184" s="292"/>
      <c r="F184" s="311" t="s">
        <v>883</v>
      </c>
      <c r="G184" s="292"/>
      <c r="H184" s="292" t="s">
        <v>956</v>
      </c>
      <c r="I184" s="292" t="s">
        <v>957</v>
      </c>
      <c r="J184" s="292"/>
      <c r="K184" s="333"/>
    </row>
    <row customHeight="1" ht="15" r="185" spans="2:11">
      <c r="B185" s="312"/>
      <c r="C185" s="292" t="s">
        <v>958</v>
      </c>
      <c r="D185" s="292"/>
      <c r="E185" s="292"/>
      <c r="F185" s="311" t="s">
        <v>883</v>
      </c>
      <c r="G185" s="292"/>
      <c r="H185" s="292" t="s">
        <v>959</v>
      </c>
      <c r="I185" s="292" t="s">
        <v>957</v>
      </c>
      <c r="J185" s="292"/>
      <c r="K185" s="333"/>
    </row>
    <row customHeight="1" ht="15" r="186" spans="2:11">
      <c r="B186" s="312"/>
      <c r="C186" s="292" t="s">
        <v>960</v>
      </c>
      <c r="D186" s="292"/>
      <c r="E186" s="292"/>
      <c r="F186" s="311" t="s">
        <v>883</v>
      </c>
      <c r="G186" s="292"/>
      <c r="H186" s="292" t="s">
        <v>961</v>
      </c>
      <c r="I186" s="292" t="s">
        <v>957</v>
      </c>
      <c r="J186" s="292"/>
      <c r="K186" s="333"/>
    </row>
    <row customHeight="1" ht="15" r="187" spans="2:11">
      <c r="B187" s="312"/>
      <c r="C187" s="345" t="s">
        <v>962</v>
      </c>
      <c r="D187" s="292"/>
      <c r="E187" s="292"/>
      <c r="F187" s="311" t="s">
        <v>883</v>
      </c>
      <c r="G187" s="292"/>
      <c r="H187" s="292" t="s">
        <v>963</v>
      </c>
      <c r="I187" s="292" t="s">
        <v>964</v>
      </c>
      <c r="J187" s="346" t="s">
        <v>965</v>
      </c>
      <c r="K187" s="333"/>
    </row>
    <row customHeight="1" ht="15" r="188" spans="2:11">
      <c r="B188" s="312"/>
      <c r="C188" s="297" t="s">
        <v>41</v>
      </c>
      <c r="D188" s="292"/>
      <c r="E188" s="292"/>
      <c r="F188" s="311" t="s">
        <v>877</v>
      </c>
      <c r="G188" s="292"/>
      <c r="H188" s="288" t="s">
        <v>966</v>
      </c>
      <c r="I188" s="292" t="s">
        <v>967</v>
      </c>
      <c r="J188" s="292"/>
      <c r="K188" s="333"/>
    </row>
    <row customHeight="1" ht="15" r="189" spans="2:11">
      <c r="B189" s="312"/>
      <c r="C189" s="297" t="s">
        <v>968</v>
      </c>
      <c r="D189" s="292"/>
      <c r="E189" s="292"/>
      <c r="F189" s="311" t="s">
        <v>877</v>
      </c>
      <c r="G189" s="292"/>
      <c r="H189" s="292" t="s">
        <v>969</v>
      </c>
      <c r="I189" s="292" t="s">
        <v>911</v>
      </c>
      <c r="J189" s="292"/>
      <c r="K189" s="333"/>
    </row>
    <row customHeight="1" ht="15" r="190" spans="2:11">
      <c r="B190" s="312"/>
      <c r="C190" s="297" t="s">
        <v>970</v>
      </c>
      <c r="D190" s="292"/>
      <c r="E190" s="292"/>
      <c r="F190" s="311" t="s">
        <v>877</v>
      </c>
      <c r="G190" s="292"/>
      <c r="H190" s="292" t="s">
        <v>971</v>
      </c>
      <c r="I190" s="292" t="s">
        <v>911</v>
      </c>
      <c r="J190" s="292"/>
      <c r="K190" s="333"/>
    </row>
    <row customHeight="1" ht="15" r="191" spans="2:11">
      <c r="B191" s="312"/>
      <c r="C191" s="297" t="s">
        <v>972</v>
      </c>
      <c r="D191" s="292"/>
      <c r="E191" s="292"/>
      <c r="F191" s="311" t="s">
        <v>883</v>
      </c>
      <c r="G191" s="292"/>
      <c r="H191" s="292" t="s">
        <v>973</v>
      </c>
      <c r="I191" s="292" t="s">
        <v>911</v>
      </c>
      <c r="J191" s="292"/>
      <c r="K191" s="333"/>
    </row>
    <row customHeight="1" ht="15" r="192" spans="2:11">
      <c r="B192" s="339"/>
      <c r="C192" s="347"/>
      <c r="D192" s="321"/>
      <c r="E192" s="321"/>
      <c r="F192" s="321"/>
      <c r="G192" s="321"/>
      <c r="H192" s="321"/>
      <c r="I192" s="321"/>
      <c r="J192" s="321"/>
      <c r="K192" s="340"/>
    </row>
    <row customHeight="1" ht="18.75" r="193" spans="2:11">
      <c r="B193" s="288"/>
      <c r="C193" s="292"/>
      <c r="D193" s="292"/>
      <c r="E193" s="292"/>
      <c r="F193" s="311"/>
      <c r="G193" s="292"/>
      <c r="H193" s="292"/>
      <c r="I193" s="292"/>
      <c r="J193" s="292"/>
      <c r="K193" s="288"/>
    </row>
    <row customHeight="1" ht="18.75" r="194" spans="2:11">
      <c r="B194" s="288"/>
      <c r="C194" s="292"/>
      <c r="D194" s="292"/>
      <c r="E194" s="292"/>
      <c r="F194" s="311"/>
      <c r="G194" s="292"/>
      <c r="H194" s="292"/>
      <c r="I194" s="292"/>
      <c r="J194" s="292"/>
      <c r="K194" s="288"/>
    </row>
    <row customHeight="1" ht="18.75" r="195" spans="2:11">
      <c r="B195" s="298"/>
      <c r="C195" s="298"/>
      <c r="D195" s="298"/>
      <c r="E195" s="298"/>
      <c r="F195" s="298"/>
      <c r="G195" s="298"/>
      <c r="H195" s="298"/>
      <c r="I195" s="298"/>
      <c r="J195" s="298"/>
      <c r="K195" s="298"/>
    </row>
    <row r="196" spans="2:11">
      <c r="B196" s="280"/>
      <c r="C196" s="281"/>
      <c r="D196" s="281"/>
      <c r="E196" s="281"/>
      <c r="F196" s="281"/>
      <c r="G196" s="281"/>
      <c r="H196" s="281"/>
      <c r="I196" s="281"/>
      <c r="J196" s="281"/>
      <c r="K196" s="282"/>
    </row>
    <row ht="21" r="197" spans="2:11">
      <c r="B197" s="283"/>
      <c r="C197" s="406" t="s">
        <v>974</v>
      </c>
      <c r="D197" s="406"/>
      <c r="E197" s="406"/>
      <c r="F197" s="406"/>
      <c r="G197" s="406"/>
      <c r="H197" s="406"/>
      <c r="I197" s="406"/>
      <c r="J197" s="406"/>
      <c r="K197" s="284"/>
    </row>
    <row customHeight="1" ht="25.5" r="198" spans="2:11">
      <c r="B198" s="283"/>
      <c r="C198" s="348" t="s">
        <v>975</v>
      </c>
      <c r="D198" s="348"/>
      <c r="E198" s="348"/>
      <c r="F198" s="348" t="s">
        <v>976</v>
      </c>
      <c r="G198" s="349"/>
      <c r="H198" s="405" t="s">
        <v>977</v>
      </c>
      <c r="I198" s="405"/>
      <c r="J198" s="405"/>
      <c r="K198" s="284"/>
    </row>
    <row customHeight="1" ht="5.25" r="199" spans="2:11">
      <c r="B199" s="312"/>
      <c r="C199" s="309"/>
      <c r="D199" s="309"/>
      <c r="E199" s="309"/>
      <c r="F199" s="309"/>
      <c r="G199" s="292"/>
      <c r="H199" s="309"/>
      <c r="I199" s="309"/>
      <c r="J199" s="309"/>
      <c r="K199" s="333"/>
    </row>
    <row customHeight="1" ht="15" r="200" spans="2:11">
      <c r="B200" s="312"/>
      <c r="C200" s="292" t="s">
        <v>967</v>
      </c>
      <c r="D200" s="292"/>
      <c r="E200" s="292"/>
      <c r="F200" s="311" t="s">
        <v>42</v>
      </c>
      <c r="G200" s="292"/>
      <c r="H200" s="403" t="s">
        <v>978</v>
      </c>
      <c r="I200" s="403"/>
      <c r="J200" s="403"/>
      <c r="K200" s="333"/>
    </row>
    <row customHeight="1" ht="15" r="201" spans="2:11">
      <c r="B201" s="312"/>
      <c r="C201" s="318"/>
      <c r="D201" s="292"/>
      <c r="E201" s="292"/>
      <c r="F201" s="311" t="s">
        <v>43</v>
      </c>
      <c r="G201" s="292"/>
      <c r="H201" s="403" t="s">
        <v>979</v>
      </c>
      <c r="I201" s="403"/>
      <c r="J201" s="403"/>
      <c r="K201" s="333"/>
    </row>
    <row customHeight="1" ht="15" r="202" spans="2:11">
      <c r="B202" s="312"/>
      <c r="C202" s="318"/>
      <c r="D202" s="292"/>
      <c r="E202" s="292"/>
      <c r="F202" s="311" t="s">
        <v>46</v>
      </c>
      <c r="G202" s="292"/>
      <c r="H202" s="403" t="s">
        <v>980</v>
      </c>
      <c r="I202" s="403"/>
      <c r="J202" s="403"/>
      <c r="K202" s="333"/>
    </row>
    <row customHeight="1" ht="15" r="203" spans="2:11">
      <c r="B203" s="312"/>
      <c r="C203" s="292"/>
      <c r="D203" s="292"/>
      <c r="E203" s="292"/>
      <c r="F203" s="311" t="s">
        <v>44</v>
      </c>
      <c r="G203" s="292"/>
      <c r="H203" s="403" t="s">
        <v>981</v>
      </c>
      <c r="I203" s="403"/>
      <c r="J203" s="403"/>
      <c r="K203" s="333"/>
    </row>
    <row customHeight="1" ht="15" r="204" spans="2:11">
      <c r="B204" s="312"/>
      <c r="C204" s="292"/>
      <c r="D204" s="292"/>
      <c r="E204" s="292"/>
      <c r="F204" s="311" t="s">
        <v>45</v>
      </c>
      <c r="G204" s="292"/>
      <c r="H204" s="403" t="s">
        <v>982</v>
      </c>
      <c r="I204" s="403"/>
      <c r="J204" s="403"/>
      <c r="K204" s="333"/>
    </row>
    <row customHeight="1" ht="15" r="205" spans="2:11">
      <c r="B205" s="312"/>
      <c r="C205" s="292"/>
      <c r="D205" s="292"/>
      <c r="E205" s="292"/>
      <c r="F205" s="311"/>
      <c r="G205" s="292"/>
      <c r="H205" s="292"/>
      <c r="I205" s="292"/>
      <c r="J205" s="292"/>
      <c r="K205" s="333"/>
    </row>
    <row customHeight="1" ht="15" r="206" spans="2:11">
      <c r="B206" s="312"/>
      <c r="C206" s="292" t="s">
        <v>923</v>
      </c>
      <c r="D206" s="292"/>
      <c r="E206" s="292"/>
      <c r="F206" s="311" t="s">
        <v>78</v>
      </c>
      <c r="G206" s="292"/>
      <c r="H206" s="403" t="s">
        <v>983</v>
      </c>
      <c r="I206" s="403"/>
      <c r="J206" s="403"/>
      <c r="K206" s="333"/>
    </row>
    <row customHeight="1" ht="15" r="207" spans="2:11">
      <c r="B207" s="312"/>
      <c r="C207" s="318"/>
      <c r="D207" s="292"/>
      <c r="E207" s="292"/>
      <c r="F207" s="311" t="s">
        <v>821</v>
      </c>
      <c r="G207" s="292"/>
      <c r="H207" s="403" t="s">
        <v>822</v>
      </c>
      <c r="I207" s="403"/>
      <c r="J207" s="403"/>
      <c r="K207" s="333"/>
    </row>
    <row customHeight="1" ht="15" r="208" spans="2:11">
      <c r="B208" s="312"/>
      <c r="C208" s="292"/>
      <c r="D208" s="292"/>
      <c r="E208" s="292"/>
      <c r="F208" s="311" t="s">
        <v>819</v>
      </c>
      <c r="G208" s="292"/>
      <c r="H208" s="403" t="s">
        <v>984</v>
      </c>
      <c r="I208" s="403"/>
      <c r="J208" s="403"/>
      <c r="K208" s="333"/>
    </row>
    <row customHeight="1" ht="15" r="209" spans="2:11">
      <c r="B209" s="350"/>
      <c r="C209" s="318"/>
      <c r="D209" s="318"/>
      <c r="E209" s="318"/>
      <c r="F209" s="311" t="s">
        <v>823</v>
      </c>
      <c r="G209" s="297"/>
      <c r="H209" s="404" t="s">
        <v>824</v>
      </c>
      <c r="I209" s="404"/>
      <c r="J209" s="404"/>
      <c r="K209" s="351"/>
    </row>
    <row customHeight="1" ht="15" r="210" spans="2:11">
      <c r="B210" s="350"/>
      <c r="C210" s="318"/>
      <c r="D210" s="318"/>
      <c r="E210" s="318"/>
      <c r="F210" s="311" t="s">
        <v>763</v>
      </c>
      <c r="G210" s="297"/>
      <c r="H210" s="404" t="s">
        <v>985</v>
      </c>
      <c r="I210" s="404"/>
      <c r="J210" s="404"/>
      <c r="K210" s="351"/>
    </row>
    <row customHeight="1" ht="15" r="211" spans="2:11">
      <c r="B211" s="350"/>
      <c r="C211" s="318"/>
      <c r="D211" s="318"/>
      <c r="E211" s="318"/>
      <c r="F211" s="352"/>
      <c r="G211" s="297"/>
      <c r="H211" s="353"/>
      <c r="I211" s="353"/>
      <c r="J211" s="353"/>
      <c r="K211" s="351"/>
    </row>
    <row customHeight="1" ht="15" r="212" spans="2:11">
      <c r="B212" s="350"/>
      <c r="C212" s="292" t="s">
        <v>947</v>
      </c>
      <c r="D212" s="318"/>
      <c r="E212" s="318"/>
      <c r="F212" s="311">
        <v>1</v>
      </c>
      <c r="G212" s="297"/>
      <c r="H212" s="404" t="s">
        <v>986</v>
      </c>
      <c r="I212" s="404"/>
      <c r="J212" s="404"/>
      <c r="K212" s="351"/>
    </row>
    <row customHeight="1" ht="15" r="213" spans="2:11">
      <c r="B213" s="350"/>
      <c r="C213" s="318"/>
      <c r="D213" s="318"/>
      <c r="E213" s="318"/>
      <c r="F213" s="311">
        <v>2</v>
      </c>
      <c r="G213" s="297"/>
      <c r="H213" s="404" t="s">
        <v>987</v>
      </c>
      <c r="I213" s="404"/>
      <c r="J213" s="404"/>
      <c r="K213" s="351"/>
    </row>
    <row customHeight="1" ht="15" r="214" spans="2:11">
      <c r="B214" s="350"/>
      <c r="C214" s="318"/>
      <c r="D214" s="318"/>
      <c r="E214" s="318"/>
      <c r="F214" s="311">
        <v>3</v>
      </c>
      <c r="G214" s="297"/>
      <c r="H214" s="404" t="s">
        <v>988</v>
      </c>
      <c r="I214" s="404"/>
      <c r="J214" s="404"/>
      <c r="K214" s="351"/>
    </row>
    <row customHeight="1" ht="15" r="215" spans="2:11">
      <c r="B215" s="350"/>
      <c r="C215" s="318"/>
      <c r="D215" s="318"/>
      <c r="E215" s="318"/>
      <c r="F215" s="311">
        <v>4</v>
      </c>
      <c r="G215" s="297"/>
      <c r="H215" s="404" t="s">
        <v>989</v>
      </c>
      <c r="I215" s="404"/>
      <c r="J215" s="404"/>
      <c r="K215" s="351"/>
    </row>
    <row customHeight="1" ht="12.75" r="216" spans="2:11">
      <c r="B216" s="354"/>
      <c r="C216" s="355"/>
      <c r="D216" s="355"/>
      <c r="E216" s="355"/>
      <c r="F216" s="355"/>
      <c r="G216" s="355"/>
      <c r="H216" s="355"/>
      <c r="I216" s="355"/>
      <c r="J216" s="355"/>
      <c r="K216" s="356"/>
    </row>
  </sheetData>
  <sheetProtection algorithmName="SHA-512" autoFilter="0" formatCells="0" formatColumns="0" formatRows="0" hashValue="BzfuKA7MUFHFqzy7sdbklXtwikTnipleseDA3+J1U0KQqUAJQOQJARFDWF453qr5yRxgorwrJwY0KpEutfuX+w==" objects="1" saltValue="q8Muywl2AqZbWXdYETGH5Q==" scenarios="1" sheet="1" sort="0" spinCount="10000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bottom="0.59027779999999996" footer="0" header="0" left="0.59027779999999996" right="0.59027779999999996" top="0.59027779999999996"/>
  <pageSetup orientation="portrait" paperSize="9" scale="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baseType="lpstr" size="11">
      <vt:lpstr>Rekapitulace stavby</vt:lpstr>
      <vt:lpstr>1 - Architektonicko stave...</vt:lpstr>
      <vt:lpstr>2 - Vedlejší rozpočtové n...</vt:lpstr>
      <vt:lpstr>Pokyny pro vyplnění</vt:lpstr>
      <vt:lpstr>'1 - Architektonicko stave...'!Názvy_tisku</vt:lpstr>
      <vt:lpstr>'2 - Vedlejší rozpočtové n...'!Názvy_tisku</vt:lpstr>
      <vt:lpstr>'Rekapitulace stavby'!Názvy_tisku</vt:lpstr>
      <vt:lpstr>'1 - Architektonicko stave...'!Oblast_tisku</vt:lpstr>
      <vt:lpstr>'2 - Vedlejší rozpočtové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2017-11-01T07:04:31Z</dcterms:created>
  <dcterms:modified xsi:type="dcterms:W3CDTF">2017-11-01T07:04:38Z</dcterms:modified>
</cp:coreProperties>
</file>