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activeTab="1" firstSheet="1" windowHeight="11760" windowWidth="13605" xWindow="0" yWindow="60"/>
  </bookViews>
  <sheets>
    <sheet name="Top Vision" r:id="rId1" sheetId="4" state="hidden"/>
    <sheet name="Cenova poptavka cast A" r:id="rId2" sheetId="7"/>
    <sheet name="Cenova poptavka cast B" r:id="rId3" sheetId="8"/>
  </sheets>
  <calcPr calcId="145621"/>
</workbook>
</file>

<file path=xl/calcChain.xml><?xml version="1.0" encoding="utf-8"?>
<calcChain xmlns="http://schemas.openxmlformats.org/spreadsheetml/2006/main">
  <c i="7" l="1" r="D41"/>
  <c i="7" r="I39"/>
  <c i="7" r="H39"/>
  <c i="7" r="J39" s="1"/>
  <c i="7" r="I38"/>
  <c i="7" r="H38"/>
  <c i="7" r="J38" s="1"/>
  <c i="7" r="I37"/>
  <c i="7" r="H37"/>
  <c i="7" r="J37" s="1"/>
  <c i="7" r="I36"/>
  <c i="7" r="H36"/>
  <c i="7" r="J36" s="1"/>
  <c i="7" r="I35"/>
  <c i="7" r="H35"/>
  <c i="7" r="J35" s="1"/>
  <c i="7" r="D32"/>
  <c i="7" r="I31"/>
  <c i="7" r="E31"/>
  <c i="7" r="H31" s="1"/>
  <c i="7" r="J31" s="1"/>
  <c i="7" r="I30"/>
  <c i="7" r="H30"/>
  <c i="7" r="J30" s="1"/>
  <c i="7" r="I29"/>
  <c i="7" r="H29"/>
  <c i="7" r="J29" s="1"/>
  <c i="7" r="I28"/>
  <c i="7" r="H28"/>
  <c i="7" r="J28" s="1"/>
  <c i="7" r="I27"/>
  <c i="7" r="H27"/>
  <c i="7" r="J27" s="1"/>
  <c i="7" r="I26"/>
  <c i="7" r="E26"/>
  <c i="7" r="H26" s="1"/>
  <c i="7" r="J26" s="1"/>
  <c i="7" r="D24"/>
  <c i="7" r="I22"/>
  <c i="7" r="H22"/>
  <c i="7" r="J22" s="1"/>
  <c i="7" r="I21"/>
  <c i="7" r="H21"/>
  <c i="7" r="J21" s="1"/>
  <c i="7" r="I20"/>
  <c i="7" r="H20"/>
  <c i="7" r="J20" s="1"/>
  <c i="7" r="I19"/>
  <c i="7" r="H19"/>
  <c i="7" r="J19" s="1"/>
  <c i="7" r="I18"/>
  <c i="7" r="H18"/>
  <c i="7" r="J18" s="1"/>
  <c i="7" r="I17"/>
  <c i="7" r="H17"/>
  <c i="7" r="J17" s="1"/>
  <c i="7" r="I16"/>
  <c i="7" r="H16"/>
  <c i="7" r="J16" s="1"/>
  <c i="7" r="I15"/>
  <c i="7" r="H15"/>
  <c i="7" r="J15" s="1"/>
  <c i="7" r="I14"/>
  <c i="7" r="H14"/>
  <c i="7" r="J14" s="1"/>
  <c i="7" r="I13"/>
  <c i="7" r="H13"/>
  <c i="7" r="J13" s="1"/>
  <c i="7" r="I12"/>
  <c i="7" r="H12"/>
  <c i="7" r="J12" s="1"/>
  <c i="7" r="D10"/>
  <c i="7" r="I9"/>
  <c i="7" r="H9"/>
  <c i="7" r="J9" s="1"/>
  <c i="7" r="I8"/>
  <c i="7" r="H8"/>
  <c i="7" r="J8" s="1"/>
  <c i="7" r="I7"/>
  <c i="7" r="H7"/>
  <c i="7" r="J7" s="1"/>
  <c i="7" l="1" r="I10"/>
  <c i="7" r="I41"/>
  <c i="7" r="I24"/>
  <c i="7" r="D44"/>
  <c i="7" r="I32"/>
  <c i="7" r="J24"/>
  <c i="7" r="J32"/>
  <c i="7" r="J41"/>
  <c i="7" r="J10"/>
  <c i="7" l="1" r="I44"/>
  <c i="7" r="J44"/>
  <c i="4" l="1" r="N42"/>
  <c i="4" r="N45" s="1"/>
  <c i="4" r="O45" s="1"/>
  <c i="4" r="D42"/>
  <c i="4" r="O40"/>
  <c i="4" r="K40"/>
  <c i="4" r="H40"/>
  <c i="4" r="M40" s="1"/>
  <c i="4" r="O39"/>
  <c i="4" r="K39"/>
  <c i="4" r="H39"/>
  <c i="4" r="M39" s="1"/>
  <c i="4" r="O38"/>
  <c i="4" r="K38"/>
  <c i="4" r="H38"/>
  <c i="4" r="M38" s="1"/>
  <c i="4" r="O37"/>
  <c i="4" r="K37"/>
  <c i="4" r="H37"/>
  <c i="4" r="M37" s="1"/>
  <c i="4" r="O36"/>
  <c i="4" r="K36"/>
  <c i="4" r="K42" s="1"/>
  <c i="4" r="H36"/>
  <c i="4" r="M36" s="1"/>
  <c i="4" r="N33"/>
  <c i="4" r="O33" s="1"/>
  <c i="4" r="D33"/>
  <c i="4" r="O32"/>
  <c i="4" r="K32"/>
  <c i="4" r="E32"/>
  <c i="4" r="H32" s="1"/>
  <c i="4" r="M32" s="1"/>
  <c i="4" r="O31"/>
  <c i="4" r="M31"/>
  <c i="4" r="K31"/>
  <c i="4" r="H31"/>
  <c i="4" r="O30"/>
  <c i="4" r="K30"/>
  <c i="4" r="H30"/>
  <c i="4" r="M30" s="1"/>
  <c i="4" r="O29"/>
  <c i="4" r="M29"/>
  <c i="4" r="K29"/>
  <c i="4" r="H29"/>
  <c i="4" r="O28"/>
  <c i="4" r="M28"/>
  <c i="4" r="K28"/>
  <c i="4" r="H28"/>
  <c i="4" r="O27"/>
  <c i="4" r="K27"/>
  <c i="4" r="K33" s="1"/>
  <c i="4" r="E27"/>
  <c i="4" r="H27" s="1"/>
  <c i="4" r="M27" s="1"/>
  <c i="4" r="O25"/>
  <c i="4" r="N25"/>
  <c i="4" r="D25"/>
  <c i="4" r="O23"/>
  <c i="4" r="K23"/>
  <c i="4" r="H23"/>
  <c i="4" r="M23" s="1"/>
  <c i="4" r="O22"/>
  <c i="4" r="K22"/>
  <c i="4" r="H22"/>
  <c i="4" r="M22" s="1"/>
  <c i="4" r="O21"/>
  <c i="4" r="K21"/>
  <c i="4" r="H21"/>
  <c i="4" r="M21" s="1"/>
  <c i="4" r="O20"/>
  <c i="4" r="K20"/>
  <c i="4" r="H20"/>
  <c i="4" r="M20" s="1"/>
  <c i="4" r="O19"/>
  <c i="4" r="K19"/>
  <c i="4" r="H19"/>
  <c i="4" r="M19" s="1"/>
  <c i="4" r="O18"/>
  <c i="4" r="K18"/>
  <c i="4" r="H18"/>
  <c i="4" r="M18" s="1"/>
  <c i="4" r="O17"/>
  <c i="4" r="K17"/>
  <c i="4" r="H17"/>
  <c i="4" r="M17" s="1"/>
  <c i="4" r="O16"/>
  <c i="4" r="K16"/>
  <c i="4" r="H16"/>
  <c i="4" r="M16" s="1"/>
  <c i="4" r="O15"/>
  <c i="4" r="K15"/>
  <c i="4" r="H15"/>
  <c i="4" r="M15" s="1"/>
  <c i="4" r="O14"/>
  <c i="4" r="K14"/>
  <c i="4" r="H14"/>
  <c i="4" r="M14" s="1"/>
  <c i="4" r="O13"/>
  <c i="4" r="K13"/>
  <c i="4" r="K25" s="1"/>
  <c i="4" r="H13"/>
  <c i="4" r="M13" s="1"/>
  <c i="4" r="N11"/>
  <c i="4" r="O11" s="1"/>
  <c i="4" r="D11"/>
  <c i="4" r="O10"/>
  <c i="4" r="M10"/>
  <c i="4" r="K10"/>
  <c i="4" r="H10"/>
  <c i="4" r="O9"/>
  <c i="4" r="K9"/>
  <c i="4" r="H9"/>
  <c i="4" r="M9" s="1"/>
  <c i="4" r="O8"/>
  <c i="4" r="M8"/>
  <c i="4" r="K8"/>
  <c i="4" r="K11" s="1"/>
  <c i="4" r="H8"/>
  <c i="4" l="1" r="K45"/>
  <c i="4" r="D45"/>
  <c i="4" r="O42"/>
  <c i="4" r="M11"/>
  <c i="4" r="M25"/>
  <c i="4" r="M45" s="1"/>
  <c i="4" r="M33"/>
  <c i="4" r="M42"/>
</calcChain>
</file>

<file path=xl/sharedStrings.xml><?xml version="1.0" encoding="utf-8"?>
<sst xmlns="http://schemas.openxmlformats.org/spreadsheetml/2006/main" count="248" uniqueCount="85">
  <si>
    <t>Počet účastníků</t>
  </si>
  <si>
    <t>Počet skupin</t>
  </si>
  <si>
    <t>Rozsah školení na 1 skupinu v hod.</t>
  </si>
  <si>
    <t>Rozsah školení celkem za všechny skupiny v hod.</t>
  </si>
  <si>
    <t>Počet osobohodin</t>
  </si>
  <si>
    <t>Kurz uzavřený/otevřený</t>
  </si>
  <si>
    <t>Uzavřený</t>
  </si>
  <si>
    <t>Vzdělávací aktivita</t>
  </si>
  <si>
    <t>Vzdělávací kurz</t>
  </si>
  <si>
    <t>Obecné IT</t>
  </si>
  <si>
    <t>Místo školení</t>
  </si>
  <si>
    <t>Celkem</t>
  </si>
  <si>
    <t>Cílová skupina</t>
  </si>
  <si>
    <t>Měkké a manažerské</t>
  </si>
  <si>
    <t>Účetní a ekonomické</t>
  </si>
  <si>
    <t>Excel</t>
  </si>
  <si>
    <t>SQL</t>
  </si>
  <si>
    <t xml:space="preserve">Java </t>
  </si>
  <si>
    <t>Specializované IT</t>
  </si>
  <si>
    <t xml:space="preserve">Cestovní náhrady </t>
  </si>
  <si>
    <t>Mzdové účetnictví</t>
  </si>
  <si>
    <t>Power Point</t>
  </si>
  <si>
    <t>Outlook</t>
  </si>
  <si>
    <t>B1</t>
  </si>
  <si>
    <t>Vedení a koučink</t>
  </si>
  <si>
    <t>B2</t>
  </si>
  <si>
    <t>B3</t>
  </si>
  <si>
    <t>Management a řízení změn</t>
  </si>
  <si>
    <t>Komunikace v obtížních situacích</t>
  </si>
  <si>
    <t>Timemanagement</t>
  </si>
  <si>
    <t>Zabezpečení webovské aplikace</t>
  </si>
  <si>
    <t>Celkový přehled pro klienta z pohledu čerpání dotace na daný kurz:</t>
  </si>
  <si>
    <t>DPH</t>
  </si>
  <si>
    <t>Daně FO</t>
  </si>
  <si>
    <t>Daně PO</t>
  </si>
  <si>
    <t>Otevřený</t>
  </si>
  <si>
    <t>Počet dní</t>
  </si>
  <si>
    <t>Stres a jeho odstraňování</t>
  </si>
  <si>
    <t>Kompetentní manažer</t>
  </si>
  <si>
    <t>Cena vč. DPH</t>
  </si>
  <si>
    <t>Poznámka k cenové nabídce</t>
  </si>
  <si>
    <t>CENOVÁ NABÍDKA</t>
  </si>
  <si>
    <t xml:space="preserve">Název firmy: </t>
  </si>
  <si>
    <t>Cena bez DPH</t>
  </si>
  <si>
    <t xml:space="preserve">Základní požadavky: </t>
  </si>
  <si>
    <t>časová kapacita kurzů - do června 2019</t>
  </si>
  <si>
    <t>kurzy se musí odehrávat mimo hl.město Praha, s preferencí STREDOČESKÉHO KRAJE</t>
  </si>
  <si>
    <t>Top Vision, s.r.o.</t>
  </si>
  <si>
    <t>Cena včetně pronájmu prostor a občerstvení</t>
  </si>
  <si>
    <t>CENOVÁ POPTÁVKA ČÁST A)</t>
  </si>
  <si>
    <t xml:space="preserve">Pozn.: </t>
  </si>
  <si>
    <t>Cena kurzu v této části poptávky zahrnuje pouze cenu za realizaci kurzu samotného v rozsahu a specifikace dle tabulky</t>
  </si>
  <si>
    <t>Ostatní položky cenové nabídky prosím naceňte v samostatném sheetu - viz Cenová poptávka část B</t>
  </si>
  <si>
    <t>CENOVÁ POPTÁVKA ČÁST B)</t>
  </si>
  <si>
    <t>Položka</t>
  </si>
  <si>
    <t>Jednotka</t>
  </si>
  <si>
    <t>Dopravné lektora/ů</t>
  </si>
  <si>
    <t>sazba za km</t>
  </si>
  <si>
    <t>Pronájem školící místnosti</t>
  </si>
  <si>
    <t>sazba za den</t>
  </si>
  <si>
    <t>Pozn.</t>
  </si>
  <si>
    <t>Cena za ubytování</t>
  </si>
  <si>
    <t>průměrná sazba za dvoulůžkový pokoj / jednu noc</t>
  </si>
  <si>
    <t>ve vámi navrhovaném školícím zařízení (s preferencí 3 nebo 4* hotelů)</t>
  </si>
  <si>
    <t>Ostatní náklady</t>
  </si>
  <si>
    <t>Občerstvení</t>
  </si>
  <si>
    <t>není předmětem cenové poptávky</t>
  </si>
  <si>
    <t>vyjmenujte</t>
  </si>
  <si>
    <t>pokud cena obsahuje další výše nezmíněné náklady, vyjmenujte a předložte jako samostatnou položku cenové nabídky</t>
  </si>
  <si>
    <t>Pozn.: *</t>
  </si>
  <si>
    <t>Pronájem školící techniky</t>
  </si>
  <si>
    <t>pro jednotlivé typy kurzů uveďte částku za kompletní pronájem potřebného zařízení ke školení</t>
  </si>
  <si>
    <t>Cena celkem</t>
  </si>
  <si>
    <r>
      <t>uveďte vámi nabízenou/preferovanou lokalitu
/ název hotelu/ školícího zařízení</t>
    </r>
    <r>
      <rPr>
        <sz val="12"/>
        <color rgb="FFFF0000"/>
        <rFont val="Calibri"/>
        <family val="2"/>
        <charset val="238"/>
        <scheme val="minor"/>
      </rPr>
      <t>*</t>
    </r>
  </si>
  <si>
    <t>SQL A</t>
  </si>
  <si>
    <t>SQL B</t>
  </si>
  <si>
    <t>Zabezpečení webovské aplikace A</t>
  </si>
  <si>
    <t>Zabezpečení webovské aplikace B</t>
  </si>
  <si>
    <t>Java A</t>
  </si>
  <si>
    <t>Java B</t>
  </si>
  <si>
    <t>Daň z přidané hodnoty</t>
  </si>
  <si>
    <t>Daň z příjmů FO</t>
  </si>
  <si>
    <t>Daň z příjmů PO</t>
  </si>
  <si>
    <t>kurzy musí být realizovány na území Středočeského kraje</t>
  </si>
  <si>
    <t>časová kapacita kurzů - do dubna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</si>
</sst>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_K_č"/>
    <numFmt numFmtId="166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102">
    <xf borderId="0" fillId="0" fontId="0" numFmtId="0" xfId="0"/>
    <xf applyAlignment="1" applyFill="1" applyFont="1" borderId="0" fillId="0" fontId="2" numFmtId="0" xfId="0">
      <alignment horizontal="left"/>
    </xf>
    <xf applyAlignment="1" applyFill="1" applyFont="1" borderId="0" fillId="0" fontId="2" numFmtId="0" xfId="0">
      <alignment horizontal="center"/>
    </xf>
    <xf applyAlignment="1" applyFill="1" applyFont="1" borderId="0" fillId="0" fontId="1" numFmtId="0" xfId="0">
      <alignment horizontal="center"/>
    </xf>
    <xf applyAlignment="1" applyBorder="1" applyFill="1" applyFont="1" borderId="2" fillId="0" fontId="2" numFmtId="0" xfId="0">
      <alignment horizontal="center" wrapText="1"/>
    </xf>
    <xf applyAlignment="1" applyBorder="1" applyFill="1" applyFont="1" borderId="1" fillId="0" fontId="2" numFmtId="0" xfId="0">
      <alignment horizontal="center" wrapText="1"/>
    </xf>
    <xf applyAlignment="1" applyBorder="1" applyFill="1" applyFont="1" applyNumberFormat="1" borderId="1" fillId="0" fontId="1" numFmtId="2" xfId="0">
      <alignment horizontal="center"/>
    </xf>
    <xf applyAlignment="1" applyBorder="1" applyFill="1" applyFont="1" applyNumberFormat="1" borderId="1" fillId="0" fontId="1" numFmtId="164" xfId="0">
      <alignment horizontal="center" wrapText="1"/>
    </xf>
    <xf applyAlignment="1" applyBorder="1" applyFill="1" applyFont="1" applyNumberFormat="1" borderId="1" fillId="0" fontId="1" numFmtId="164" xfId="0">
      <alignment horizontal="center"/>
    </xf>
    <xf applyAlignment="1" applyBorder="1" applyFill="1" applyFont="1" borderId="1" fillId="0" fontId="2" numFmtId="0" xfId="0">
      <alignment horizontal="center"/>
    </xf>
    <xf applyAlignment="1" applyBorder="1" applyFill="1" applyFont="1" borderId="4" fillId="0" fontId="1" numFmtId="0" xfId="0">
      <alignment horizontal="center"/>
    </xf>
    <xf applyAlignment="1" applyBorder="1" applyFill="1" applyFont="1" applyNumberFormat="1" borderId="1" fillId="0" fontId="2" numFmtId="3" xfId="0">
      <alignment horizontal="center"/>
    </xf>
    <xf applyAlignment="1" applyBorder="1" applyFill="1" applyFont="1" applyNumberFormat="1" borderId="1" fillId="0" fontId="2" numFmtId="164" xfId="0">
      <alignment horizontal="center"/>
    </xf>
    <xf applyAlignment="1" applyBorder="1" applyFill="1" applyFont="1" borderId="0" fillId="0" fontId="2" numFmtId="0" xfId="0">
      <alignment horizontal="center"/>
    </xf>
    <xf applyAlignment="1" applyBorder="1" applyFill="1" applyFont="1" borderId="0" fillId="0" fontId="1" numFmtId="0" xfId="0">
      <alignment horizontal="center" wrapText="1"/>
    </xf>
    <xf applyAlignment="1" applyBorder="1" applyFill="1" applyFont="1" borderId="0" fillId="0" fontId="1" numFmtId="0" xfId="0">
      <alignment horizontal="center"/>
    </xf>
    <xf applyAlignment="1" applyBorder="1" applyFill="1" applyFont="1" applyNumberFormat="1" borderId="0" fillId="0" fontId="2" numFmtId="3" xfId="0">
      <alignment horizontal="center"/>
    </xf>
    <xf applyAlignment="1" applyBorder="1" applyFill="1" applyFont="1" applyNumberFormat="1" borderId="0" fillId="0" fontId="2" numFmtId="164" xfId="0">
      <alignment horizontal="center"/>
    </xf>
    <xf applyAlignment="1" applyBorder="1" applyFill="1" applyFont="1" borderId="3" fillId="0" fontId="1" numFmtId="0" xfId="0">
      <alignment horizontal="center"/>
    </xf>
    <xf applyAlignment="1" applyFill="1" applyFont="1" applyNumberFormat="1" borderId="0" fillId="0" fontId="1" numFmtId="164" xfId="0">
      <alignment horizontal="center"/>
    </xf>
    <xf applyAlignment="1" applyBorder="1" applyFill="1" applyFont="1" borderId="2" fillId="0" fontId="1" numFmtId="0" xfId="0">
      <alignment horizontal="center"/>
    </xf>
    <xf applyAlignment="1" applyBorder="1" applyFill="1" applyFont="1" borderId="2" fillId="0" fontId="1" numFmtId="0" xfId="0">
      <alignment horizontal="center" wrapText="1"/>
    </xf>
    <xf applyAlignment="1" applyBorder="1" applyFill="1" applyFont="1" borderId="1" fillId="0" fontId="3" numFmtId="0" xfId="0">
      <alignment horizontal="center" wrapText="1"/>
    </xf>
    <xf applyAlignment="1" applyBorder="1" applyFill="1" applyFont="1" borderId="1" fillId="0" fontId="4" numFmtId="0" xfId="0">
      <alignment horizontal="center" wrapText="1"/>
    </xf>
    <xf applyAlignment="1" applyFill="1" applyFont="1" borderId="0" fillId="0" fontId="5" numFmtId="0" xfId="0">
      <alignment horizontal="left"/>
    </xf>
    <xf applyAlignment="1" applyFill="1" applyFont="1" borderId="0" fillId="0" fontId="4" numFmtId="0" xfId="0">
      <alignment horizontal="left"/>
    </xf>
    <xf applyAlignment="1" applyFill="1" applyFont="1" borderId="0" fillId="0" fontId="3" numFmtId="0" xfId="0">
      <alignment horizontal="left"/>
    </xf>
    <xf applyAlignment="1" applyFill="1" applyFont="1" borderId="0" fillId="0" fontId="2" numFmtId="0" xfId="0">
      <alignment horizontal="left" wrapText="1"/>
    </xf>
    <xf applyAlignment="1" applyFill="1" applyFont="1" borderId="0" fillId="0" fontId="1" numFmtId="0" xfId="0">
      <alignment horizontal="left"/>
    </xf>
    <xf applyAlignment="1" applyFill="1" applyFont="1" applyNumberFormat="1" borderId="0" fillId="0" fontId="1" numFmtId="3" xfId="0">
      <alignment horizontal="center"/>
    </xf>
    <xf applyAlignment="1" applyBorder="1" applyFill="1" applyFont="1" borderId="1" fillId="0" fontId="1" numFmtId="0" xfId="0">
      <alignment horizontal="center" wrapText="1"/>
    </xf>
    <xf applyAlignment="1" applyBorder="1" applyFill="1" applyFont="1" borderId="1" fillId="0" fontId="1" numFmtId="0" xfId="0">
      <alignment horizontal="center"/>
    </xf>
    <xf applyAlignment="1" applyFill="1" borderId="0" fillId="0" fontId="0" numFmtId="0" xfId="0">
      <alignment horizontal="left" wrapText="1"/>
    </xf>
    <xf applyAlignment="1" applyFill="1" applyFont="1" borderId="0" fillId="0" fontId="3" numFmtId="0" xfId="0">
      <alignment horizontal="center"/>
    </xf>
    <xf applyAlignment="1" applyBorder="1" applyFill="1" applyFont="1" applyNumberFormat="1" borderId="1" fillId="0" fontId="1" numFmtId="165" xfId="0">
      <alignment horizontal="center"/>
    </xf>
    <xf applyAlignment="1" applyBorder="1" applyFill="1" applyFont="1" borderId="1" fillId="0" fontId="1" numFmtId="0" xfId="0">
      <alignment horizontal="left"/>
    </xf>
    <xf applyAlignment="1" applyBorder="1" applyFill="1" applyFont="1" applyNumberFormat="1" borderId="1" fillId="0" fontId="2" numFmtId="165" xfId="0">
      <alignment horizontal="center"/>
    </xf>
    <xf applyAlignment="1" applyBorder="1" applyFill="1" applyFont="1" applyNumberFormat="1" borderId="0" fillId="0" fontId="2" numFmtId="165" xfId="0">
      <alignment horizontal="center"/>
    </xf>
    <xf applyAlignment="1" applyFill="1" applyFont="1" applyNumberFormat="1" borderId="0" fillId="0" fontId="1" numFmtId="165" xfId="0">
      <alignment horizontal="center"/>
    </xf>
    <xf applyAlignment="1" applyFill="1" applyFont="1" applyNumberFormat="1" borderId="0" fillId="0" fontId="1" numFmtId="166" xfId="0">
      <alignment horizontal="center"/>
    </xf>
    <xf applyAlignment="1" applyBorder="1" applyFill="1" applyFont="1" applyNumberFormat="1" borderId="0" fillId="0" fontId="1" numFmtId="166" xfId="0">
      <alignment horizontal="center"/>
    </xf>
    <xf applyAlignment="1" applyBorder="1" applyFill="1" applyFont="1" borderId="0" fillId="0" fontId="7" numFmtId="0" xfId="0">
      <alignment horizontal="left"/>
    </xf>
    <xf applyAlignment="1" applyBorder="1" applyFill="1" applyFont="1" borderId="0" fillId="0" fontId="8" numFmtId="0" xfId="0">
      <alignment horizontal="center"/>
    </xf>
    <xf applyAlignment="1" applyBorder="1" applyFill="1" applyFont="1" borderId="0" fillId="0" fontId="9" numFmtId="0" xfId="0">
      <alignment horizontal="left"/>
    </xf>
    <xf applyAlignment="1" applyBorder="1" applyFill="1" applyFont="1" borderId="0" fillId="0" fontId="6" numFmtId="0" xfId="0">
      <alignment horizontal="left"/>
    </xf>
    <xf applyAlignment="1" applyBorder="1" applyFill="1" applyFont="1" borderId="0" fillId="0" fontId="10" numFmtId="0" xfId="0">
      <alignment horizontal="left"/>
    </xf>
    <xf applyAlignment="1" applyBorder="1" applyFill="1" applyFont="1" borderId="0" fillId="0" fontId="10" numFmtId="0" xfId="0">
      <alignment horizontal="center"/>
    </xf>
    <xf applyAlignment="1" applyBorder="1" applyFill="1" applyFont="1" borderId="0" fillId="0" fontId="11" numFmtId="0" xfId="0">
      <alignment horizontal="center"/>
    </xf>
    <xf applyAlignment="1" applyBorder="1" applyFill="1" applyFont="1" borderId="0" fillId="0" fontId="11" numFmtId="0" xfId="0">
      <alignment horizontal="left"/>
    </xf>
    <xf applyAlignment="1" applyBorder="1" applyFill="1" applyFont="1" applyNumberFormat="1" borderId="0" fillId="0" fontId="11" numFmtId="166" xfId="0">
      <alignment horizontal="center"/>
    </xf>
    <xf applyAlignment="1" applyBorder="1" applyFill="1" applyFont="1" borderId="0" fillId="0" fontId="11" numFmtId="0" xfId="0">
      <alignment horizontal="left" wrapText="1"/>
    </xf>
    <xf applyAlignment="1" applyBorder="1" applyFill="1" applyFont="1" borderId="0" fillId="2" fontId="11" numFmtId="0" xfId="0">
      <alignment horizontal="center"/>
    </xf>
    <xf applyAlignment="1" applyBorder="1" applyFill="1" applyFont="1" applyNumberFormat="1" borderId="0" fillId="2" fontId="10" numFmtId="3" xfId="0">
      <alignment horizontal="center"/>
    </xf>
    <xf applyAlignment="1" applyBorder="1" applyFill="1" applyFont="1" borderId="0" fillId="0" fontId="13" numFmtId="0" xfId="0">
      <alignment horizontal="center"/>
    </xf>
    <xf applyAlignment="1" applyFill="1" applyFont="1" borderId="0" fillId="0" fontId="7" numFmtId="0" xfId="0">
      <alignment horizontal="left"/>
    </xf>
    <xf applyAlignment="1" applyFill="1" applyFont="1" borderId="0" fillId="0" fontId="8" numFmtId="0" xfId="0">
      <alignment horizontal="center"/>
    </xf>
    <xf applyAlignment="1" applyFill="1" applyFont="1" applyNumberFormat="1" borderId="0" fillId="0" fontId="8" numFmtId="166" xfId="0">
      <alignment horizontal="center"/>
    </xf>
    <xf applyAlignment="1" applyFill="1" applyFont="1" borderId="0" fillId="0" fontId="9" numFmtId="0" xfId="0">
      <alignment horizontal="left"/>
    </xf>
    <xf applyAlignment="1" applyFill="1" applyFont="1" borderId="0" fillId="0" fontId="6" numFmtId="0" xfId="0">
      <alignment horizontal="left"/>
    </xf>
    <xf applyAlignment="1" applyFill="1" applyFont="1" borderId="0" fillId="0" fontId="10" numFmtId="0" xfId="0">
      <alignment horizontal="left"/>
    </xf>
    <xf applyAlignment="1" applyFill="1" applyFont="1" borderId="0" fillId="0" fontId="11" numFmtId="0" xfId="0">
      <alignment horizontal="center"/>
    </xf>
    <xf applyAlignment="1" applyFill="1" applyFont="1" applyNumberFormat="1" borderId="0" fillId="0" fontId="11" numFmtId="166" xfId="0">
      <alignment horizontal="center"/>
    </xf>
    <xf applyAlignment="1" applyFill="1" applyFont="1" borderId="0" fillId="0" fontId="13" numFmtId="0" xfId="0">
      <alignment horizontal="left"/>
    </xf>
    <xf applyAlignment="1" applyFill="1" applyFont="1" borderId="0" fillId="0" fontId="10" numFmtId="0" xfId="0">
      <alignment horizontal="center"/>
    </xf>
    <xf applyAlignment="1" applyFill="1" applyFont="1" applyNumberFormat="1" borderId="0" fillId="0" fontId="10" numFmtId="166" xfId="0">
      <alignment horizontal="center"/>
    </xf>
    <xf applyAlignment="1" applyBorder="1" applyFill="1" applyFont="1" borderId="2" fillId="0" fontId="10" numFmtId="0" xfId="0">
      <alignment horizontal="center" wrapText="1"/>
    </xf>
    <xf applyAlignment="1" applyBorder="1" applyFill="1" applyFont="1" borderId="1" fillId="0" fontId="10" numFmtId="0" xfId="0">
      <alignment horizontal="center" wrapText="1"/>
    </xf>
    <xf applyAlignment="1" applyBorder="1" applyFill="1" applyFont="1" borderId="1" fillId="0" fontId="11" numFmtId="0" xfId="0">
      <alignment horizontal="center" wrapText="1"/>
    </xf>
    <xf applyAlignment="1" applyBorder="1" applyFill="1" applyFont="1" applyNumberFormat="1" borderId="1" fillId="0" fontId="11" numFmtId="166" xfId="0">
      <alignment horizontal="center" wrapText="1"/>
    </xf>
    <xf applyAlignment="1" applyBorder="1" applyFill="1" applyFont="1" borderId="1" fillId="0" fontId="11" numFmtId="0" xfId="0">
      <alignment horizontal="center"/>
    </xf>
    <xf applyAlignment="1" applyBorder="1" applyFill="1" applyFont="1" applyNumberFormat="1" borderId="1" fillId="0" fontId="11" numFmtId="2" xfId="0">
      <alignment horizontal="center"/>
    </xf>
    <xf applyAlignment="1" applyBorder="1" applyFill="1" applyFont="1" applyNumberFormat="1" borderId="1" fillId="0" fontId="11" numFmtId="164" xfId="0">
      <alignment horizontal="center" wrapText="1"/>
    </xf>
    <xf applyAlignment="1" applyBorder="1" applyFill="1" applyFont="1" applyNumberFormat="1" borderId="1" fillId="0" fontId="11" numFmtId="164" xfId="0">
      <alignment horizontal="center"/>
    </xf>
    <xf applyAlignment="1" applyBorder="1" applyFill="1" applyFont="1" applyNumberFormat="1" borderId="1" fillId="0" fontId="11" numFmtId="166" xfId="0">
      <alignment horizontal="center"/>
    </xf>
    <xf applyAlignment="1" applyBorder="1" applyFill="1" applyFont="1" borderId="1" fillId="0" fontId="10" numFmtId="0" xfId="0">
      <alignment horizontal="center"/>
    </xf>
    <xf applyAlignment="1" applyBorder="1" applyFill="1" applyFont="1" applyNumberFormat="1" borderId="1" fillId="0" fontId="10" numFmtId="3" xfId="0">
      <alignment horizontal="center"/>
    </xf>
    <xf applyAlignment="1" applyBorder="1" applyFill="1" applyFont="1" applyNumberFormat="1" borderId="1" fillId="0" fontId="10" numFmtId="164" xfId="0">
      <alignment horizontal="center"/>
    </xf>
    <xf applyAlignment="1" applyBorder="1" applyFill="1" applyFont="1" applyNumberFormat="1" borderId="1" fillId="0" fontId="10" numFmtId="166" xfId="0">
      <alignment horizontal="center"/>
    </xf>
    <xf applyAlignment="1" applyBorder="1" applyFill="1" applyFont="1" borderId="0" fillId="0" fontId="11" numFmtId="0" xfId="0">
      <alignment horizontal="center" wrapText="1"/>
    </xf>
    <xf applyAlignment="1" applyBorder="1" applyFill="1" applyFont="1" applyNumberFormat="1" borderId="0" fillId="0" fontId="10" numFmtId="3" xfId="0">
      <alignment horizontal="center"/>
    </xf>
    <xf applyAlignment="1" applyBorder="1" applyFill="1" applyFont="1" applyNumberFormat="1" borderId="0" fillId="0" fontId="10" numFmtId="164" xfId="0">
      <alignment horizontal="center"/>
    </xf>
    <xf applyAlignment="1" applyFill="1" applyFont="1" applyNumberFormat="1" borderId="0" fillId="0" fontId="11" numFmtId="164" xfId="0">
      <alignment horizontal="center"/>
    </xf>
    <xf applyAlignment="1" applyBorder="1" applyFill="1" applyFont="1" borderId="2" fillId="0" fontId="11" numFmtId="0" xfId="0">
      <alignment horizontal="center"/>
    </xf>
    <xf applyAlignment="1" applyBorder="1" applyFill="1" applyFont="1" borderId="2" fillId="0" fontId="11" numFmtId="0" xfId="0">
      <alignment horizontal="center" wrapText="1"/>
    </xf>
    <xf applyAlignment="1" applyFill="1" applyFont="1" borderId="0" fillId="2" fontId="10" numFmtId="0" xfId="0">
      <alignment horizontal="center"/>
    </xf>
    <xf applyAlignment="1" applyFill="1" applyFont="1" borderId="0" fillId="2" fontId="11" numFmtId="0" xfId="0">
      <alignment horizontal="center"/>
    </xf>
    <xf applyAlignment="1" applyBorder="1" applyFill="1" applyFont="1" applyNumberFormat="1" borderId="1" fillId="2" fontId="10" numFmtId="3" xfId="0">
      <alignment horizontal="center"/>
    </xf>
    <xf applyAlignment="1" applyBorder="1" applyFill="1" applyFont="1" applyNumberFormat="1" borderId="1" fillId="2" fontId="10" numFmtId="166" xfId="0">
      <alignment horizontal="center"/>
    </xf>
    <xf applyAlignment="1" applyFill="1" applyFont="1" borderId="0" fillId="0" fontId="13" numFmtId="0" xfId="0">
      <alignment horizontal="center"/>
    </xf>
    <xf applyAlignment="1" applyFill="1" applyFont="1" borderId="0" fillId="0" fontId="11" numFmtId="0" xfId="0">
      <alignment horizontal="left"/>
    </xf>
    <xf applyAlignment="1" applyBorder="1" applyFill="1" applyFont="1" borderId="1" fillId="0" fontId="14" numFmtId="0" xfId="0">
      <alignment horizontal="center" wrapText="1"/>
    </xf>
    <xf applyAlignment="1" applyBorder="1" applyFill="1" applyFont="1" borderId="1" fillId="0" fontId="1" numFmtId="0" xfId="0">
      <alignment horizontal="center"/>
    </xf>
    <xf applyAlignment="1" applyBorder="1" applyFill="1" applyFont="1" borderId="1" fillId="0" fontId="1" numFmtId="0" xfId="0">
      <alignment horizontal="center" wrapText="1"/>
    </xf>
    <xf applyAlignment="1" applyFill="1" applyFont="1" borderId="0" fillId="0" fontId="1" numFmtId="0" xfId="0">
      <alignment horizontal="left" wrapText="1"/>
    </xf>
    <xf applyAlignment="1" applyFill="1" borderId="0" fillId="0" fontId="0" numFmtId="0" xfId="0">
      <alignment horizontal="left" wrapText="1"/>
    </xf>
    <xf applyAlignment="1" applyBorder="1" applyFill="1" applyFont="1" borderId="2" fillId="0" fontId="11" numFmtId="0" xfId="0">
      <alignment horizontal="center" vertical="center"/>
    </xf>
    <xf applyAlignment="1" applyBorder="1" applyFill="1" applyFont="1" borderId="5" fillId="0" fontId="11" numFmtId="0" xfId="0">
      <alignment horizontal="center" vertical="center"/>
    </xf>
    <xf applyAlignment="1" applyBorder="1" applyFill="1" applyFont="1" borderId="6" fillId="0" fontId="11" numFmtId="0" xfId="0">
      <alignment horizontal="center" vertical="center"/>
    </xf>
    <xf applyAlignment="1" applyBorder="1" applyFill="1" applyFont="1" borderId="2" fillId="0" fontId="11" numFmtId="0" xfId="0">
      <alignment horizontal="center" vertical="center" wrapText="1"/>
    </xf>
    <xf applyAlignment="1" applyBorder="1" applyFill="1" applyFont="1" borderId="5" fillId="0" fontId="11" numFmtId="0" xfId="0">
      <alignment horizontal="center" vertical="center" wrapText="1"/>
    </xf>
    <xf applyAlignment="1" applyBorder="1" applyFill="1" applyFont="1" borderId="6" fillId="0" fontId="11" numFmtId="0" xfId="0">
      <alignment horizontal="center" vertical="center" wrapText="1"/>
    </xf>
    <xf applyAlignment="1" applyBorder="1" applyFill="1" applyFont="1" borderId="0" fillId="2" fontId="10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Relationship Id="rId2" Target="../media/image2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Relationship Id="rId2" Target="../media/image4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Relationship Id="rId2" Target="../media/image4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12</xdr:col>
      <xdr:colOff>128427</xdr:colOff>
      <xdr:row>0</xdr:row>
      <xdr:rowOff>149832</xdr:rowOff>
    </xdr:from>
    <xdr:to>
      <xdr:col>15</xdr:col>
      <xdr:colOff>416211</xdr:colOff>
      <xdr:row>2</xdr:row>
      <xdr:rowOff>98882</xdr:rowOff>
    </xdr:to>
    <xdr:pic>
      <xdr:nvPicPr>
        <xdr:cNvPr descr="V:\PUBLICITA\OBDOBÍ _2014+\VIZUALNI_IDENTITA\logo\OPZ_CB_cerne.jpg" id="2" name="Obrázek 2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8477" y="149832"/>
          <a:ext cx="2869059" cy="59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160534</xdr:colOff>
      <xdr:row>2</xdr:row>
      <xdr:rowOff>395983</xdr:rowOff>
    </xdr:from>
    <xdr:to>
      <xdr:col>13</xdr:col>
      <xdr:colOff>874481</xdr:colOff>
      <xdr:row>3</xdr:row>
      <xdr:rowOff>316323</xdr:rowOff>
    </xdr:to>
    <xdr:pic>
      <xdr:nvPicPr>
        <xdr:cNvPr id="3" name="Picture 2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584" y="1043683"/>
          <a:ext cx="1323547" cy="329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10</xdr:col>
      <xdr:colOff>759860</xdr:colOff>
      <xdr:row>0</xdr:row>
      <xdr:rowOff>203343</xdr:rowOff>
    </xdr:from>
    <xdr:to>
      <xdr:col>13</xdr:col>
      <xdr:colOff>555340</xdr:colOff>
      <xdr:row>1</xdr:row>
      <xdr:rowOff>473461</xdr:rowOff>
    </xdr:to>
    <xdr:pic>
      <xdr:nvPicPr>
        <xdr:cNvPr descr="V:\PUBLICITA\OBDOBÍ _2014+\VIZUALNI_IDENTITA\logo\OPZ_CB_cerne.jpg" id="2" name="Obrázek 2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0927" y="203343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845479</xdr:colOff>
      <xdr:row>1</xdr:row>
      <xdr:rowOff>567219</xdr:rowOff>
    </xdr:from>
    <xdr:to>
      <xdr:col>11</xdr:col>
      <xdr:colOff>938695</xdr:colOff>
      <xdr:row>1</xdr:row>
      <xdr:rowOff>894244</xdr:rowOff>
    </xdr:to>
    <xdr:pic>
      <xdr:nvPicPr>
        <xdr:cNvPr id="3" name="Picture 2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6546" y="888286"/>
          <a:ext cx="1323975" cy="327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4</xdr:col>
      <xdr:colOff>149833</xdr:colOff>
      <xdr:row>0</xdr:row>
      <xdr:rowOff>64214</xdr:rowOff>
    </xdr:from>
    <xdr:to>
      <xdr:col>4</xdr:col>
      <xdr:colOff>3016858</xdr:colOff>
      <xdr:row>1</xdr:row>
      <xdr:rowOff>334332</xdr:rowOff>
    </xdr:to>
    <xdr:pic>
      <xdr:nvPicPr>
        <xdr:cNvPr descr="V:\PUBLICITA\OBDOBÍ _2014+\VIZUALNI_IDENTITA\logo\OPZ_CB_cerne.jpg" id="2" name="Obrázek 2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024" y="64214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235452</xdr:colOff>
      <xdr:row>1</xdr:row>
      <xdr:rowOff>567219</xdr:rowOff>
    </xdr:from>
    <xdr:to>
      <xdr:col>4</xdr:col>
      <xdr:colOff>1559427</xdr:colOff>
      <xdr:row>1</xdr:row>
      <xdr:rowOff>894244</xdr:rowOff>
    </xdr:to>
    <xdr:pic>
      <xdr:nvPicPr>
        <xdr:cNvPr id="3" name="Picture 2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643" y="888286"/>
          <a:ext cx="1323975" cy="327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P48"/>
  <sheetViews>
    <sheetView workbookViewId="0" zoomScale="89" zoomScaleNormal="89">
      <pane activePane="bottomRight" state="frozen" topLeftCell="B8" xSplit="1" ySplit="7"/>
      <selection activeCell="B1" pane="topRight" sqref="B1"/>
      <selection activeCell="A4" pane="bottomLeft" sqref="A4"/>
      <selection activeCell="U20" pane="bottomRight" sqref="U20"/>
    </sheetView>
  </sheetViews>
  <sheetFormatPr defaultRowHeight="14.25" x14ac:dyDescent="0.2"/>
  <cols>
    <col min="1" max="1" customWidth="true" style="3" width="15.5703125" collapsed="false"/>
    <col min="2" max="2" customWidth="true" style="3" width="19.85546875" collapsed="false"/>
    <col min="3" max="3" customWidth="true" style="3" width="9.0" collapsed="false"/>
    <col min="4" max="4" customWidth="true" style="3" width="11.7109375" collapsed="false"/>
    <col min="5" max="5" customWidth="true" style="3" width="8.7109375" collapsed="false"/>
    <col min="6" max="6" customWidth="true" style="3" width="9.7109375" collapsed="false"/>
    <col min="7" max="7" customWidth="true" style="3" width="10.28515625" collapsed="false"/>
    <col min="8" max="8" customWidth="true" style="3" width="12.5703125" collapsed="false"/>
    <col min="9" max="9" customWidth="true" style="3" width="9.85546875" collapsed="false"/>
    <col min="10" max="10" customWidth="true" style="3" width="2.0" collapsed="false"/>
    <col min="11" max="11" customWidth="true" style="3" width="9.0" collapsed="false"/>
    <col min="12" max="12" customWidth="true" style="3" width="2.0" collapsed="false"/>
    <col min="13" max="13" style="3" width="9.140625" collapsed="false"/>
    <col min="14" max="14" bestFit="true" customWidth="true" style="3" width="16.5703125" collapsed="false"/>
    <col min="15" max="15" customWidth="true" style="3" width="13.0" collapsed="false"/>
    <col min="16" max="16" customWidth="true" style="3" width="14.140625" collapsed="false"/>
    <col min="17" max="16384" style="3" width="9.140625" collapsed="false"/>
  </cols>
  <sheetData>
    <row customHeight="1" ht="25.5" r="1" spans="1:16" x14ac:dyDescent="0.3">
      <c r="A1" s="24" t="s">
        <v>41</v>
      </c>
    </row>
    <row customHeight="1" ht="25.5" r="2" spans="1:16" x14ac:dyDescent="0.25">
      <c r="A2" s="25" t="s">
        <v>42</v>
      </c>
      <c r="B2" s="33" t="s">
        <v>47</v>
      </c>
    </row>
    <row customHeight="1" ht="32.25" r="3" spans="1:16" x14ac:dyDescent="0.25">
      <c r="A3" s="27" t="s">
        <v>44</v>
      </c>
      <c r="B3" s="28" t="s">
        <v>46</v>
      </c>
    </row>
    <row customHeight="1" ht="25.5" r="4" spans="1:16" x14ac:dyDescent="0.25">
      <c r="A4" s="1"/>
      <c r="B4" s="28" t="s">
        <v>45</v>
      </c>
    </row>
    <row customHeight="1" ht="14.25" r="5" spans="1:16" x14ac:dyDescent="0.25">
      <c r="A5" s="25"/>
      <c r="B5" s="26"/>
    </row>
    <row ht="15" r="6" spans="1:16" x14ac:dyDescent="0.25">
      <c r="A6" s="1" t="s">
        <v>31</v>
      </c>
      <c r="B6" s="2"/>
      <c r="C6" s="2"/>
      <c r="K6" s="2"/>
      <c r="M6" s="2"/>
      <c r="N6" s="2"/>
      <c r="O6" s="2"/>
      <c r="P6" s="2"/>
    </row>
    <row customHeight="1" ht="99.75" r="7" spans="1:16" x14ac:dyDescent="0.25">
      <c r="A7" s="4" t="s">
        <v>7</v>
      </c>
      <c r="B7" s="4" t="s">
        <v>8</v>
      </c>
      <c r="C7" s="4" t="s">
        <v>12</v>
      </c>
      <c r="D7" s="5" t="s">
        <v>0</v>
      </c>
      <c r="E7" s="5" t="s">
        <v>1</v>
      </c>
      <c r="F7" s="5" t="s">
        <v>5</v>
      </c>
      <c r="G7" s="5" t="s">
        <v>2</v>
      </c>
      <c r="H7" s="5" t="s">
        <v>3</v>
      </c>
      <c r="I7" s="5" t="s">
        <v>10</v>
      </c>
      <c r="K7" s="30" t="s">
        <v>4</v>
      </c>
      <c r="M7" s="30" t="s">
        <v>36</v>
      </c>
      <c r="N7" s="23" t="s">
        <v>43</v>
      </c>
      <c r="O7" s="23" t="s">
        <v>39</v>
      </c>
      <c r="P7" s="22" t="s">
        <v>40</v>
      </c>
    </row>
    <row customHeight="1" ht="28.5" r="8" spans="1:16" x14ac:dyDescent="0.2">
      <c r="A8" s="91" t="s">
        <v>9</v>
      </c>
      <c r="B8" s="30" t="s">
        <v>15</v>
      </c>
      <c r="C8" s="30"/>
      <c r="D8" s="31">
        <v>21</v>
      </c>
      <c r="E8" s="6">
        <v>2</v>
      </c>
      <c r="F8" s="31" t="s">
        <v>6</v>
      </c>
      <c r="G8" s="31">
        <v>16</v>
      </c>
      <c r="H8" s="7">
        <f>G8*E8</f>
        <v>32</v>
      </c>
      <c r="I8" s="31"/>
      <c r="K8" s="31">
        <f>(G8*D8)</f>
        <v>336</v>
      </c>
      <c r="M8" s="8">
        <f>H8/8</f>
        <v>4</v>
      </c>
      <c r="N8" s="34">
        <v>104000</v>
      </c>
      <c r="O8" s="8">
        <f>N8*1.21</f>
        <v>125840</v>
      </c>
      <c r="P8" s="35" t="s">
        <v>48</v>
      </c>
    </row>
    <row r="9" spans="1:16" x14ac:dyDescent="0.2">
      <c r="A9" s="91"/>
      <c r="B9" s="30" t="s">
        <v>21</v>
      </c>
      <c r="C9" s="30"/>
      <c r="D9" s="31">
        <v>21</v>
      </c>
      <c r="E9" s="6">
        <v>2</v>
      </c>
      <c r="F9" s="31" t="s">
        <v>6</v>
      </c>
      <c r="G9" s="31">
        <v>16</v>
      </c>
      <c r="H9" s="7">
        <f>G9*E9</f>
        <v>32</v>
      </c>
      <c r="I9" s="31"/>
      <c r="K9" s="31">
        <f>(G9*D9)</f>
        <v>336</v>
      </c>
      <c r="M9" s="8">
        <f>H9/8</f>
        <v>4</v>
      </c>
      <c r="N9" s="34">
        <v>104000</v>
      </c>
      <c r="O9" s="8">
        <f ref="O9:O45" si="0" t="shared">N9*1.21</f>
        <v>125840</v>
      </c>
      <c r="P9" s="35" t="s">
        <v>48</v>
      </c>
    </row>
    <row r="10" spans="1:16" x14ac:dyDescent="0.2">
      <c r="A10" s="91"/>
      <c r="B10" s="30" t="s">
        <v>22</v>
      </c>
      <c r="C10" s="31"/>
      <c r="D10" s="31">
        <v>21</v>
      </c>
      <c r="E10" s="6">
        <v>2</v>
      </c>
      <c r="F10" s="31" t="s">
        <v>6</v>
      </c>
      <c r="G10" s="31">
        <v>8</v>
      </c>
      <c r="H10" s="7">
        <f>G10*E10</f>
        <v>16</v>
      </c>
      <c r="I10" s="31"/>
      <c r="K10" s="31">
        <f>(G10*D10)</f>
        <v>168</v>
      </c>
      <c r="M10" s="8">
        <f>H10/8</f>
        <v>2</v>
      </c>
      <c r="N10" s="34">
        <v>52000</v>
      </c>
      <c r="O10" s="8">
        <f si="0" t="shared"/>
        <v>62920</v>
      </c>
      <c r="P10" s="35" t="s">
        <v>48</v>
      </c>
    </row>
    <row ht="15" r="11" spans="1:16" x14ac:dyDescent="0.25">
      <c r="A11" s="9" t="s">
        <v>11</v>
      </c>
      <c r="B11" s="30"/>
      <c r="C11" s="30"/>
      <c r="D11" s="31">
        <f>SUM(D8:D10)</f>
        <v>63</v>
      </c>
      <c r="E11" s="31"/>
      <c r="F11" s="31"/>
      <c r="G11" s="31"/>
      <c r="H11" s="30"/>
      <c r="I11" s="30"/>
      <c r="J11" s="10"/>
      <c r="K11" s="11">
        <f>SUM(K8:K10)</f>
        <v>840</v>
      </c>
      <c r="L11" s="31"/>
      <c r="M11" s="12">
        <f>SUM(M8:M10)</f>
        <v>10</v>
      </c>
      <c r="N11" s="36">
        <f>SUM(N8:N10)</f>
        <v>260000</v>
      </c>
      <c r="O11" s="8">
        <f si="0" t="shared"/>
        <v>314600</v>
      </c>
      <c r="P11" s="35" t="s">
        <v>48</v>
      </c>
    </row>
    <row ht="15" r="12" spans="1:16" x14ac:dyDescent="0.25">
      <c r="A12" s="13"/>
      <c r="B12" s="14"/>
      <c r="C12" s="14"/>
      <c r="D12" s="15"/>
      <c r="E12" s="15"/>
      <c r="F12" s="15"/>
      <c r="G12" s="15"/>
      <c r="H12" s="14"/>
      <c r="I12" s="14"/>
      <c r="J12" s="15"/>
      <c r="K12" s="16"/>
      <c r="L12" s="15"/>
      <c r="M12" s="17"/>
      <c r="N12" s="37"/>
      <c r="O12" s="8"/>
      <c r="P12" s="13"/>
    </row>
    <row customHeight="1" ht="50.25" r="13" spans="1:16" x14ac:dyDescent="0.2">
      <c r="A13" s="92" t="s">
        <v>13</v>
      </c>
      <c r="B13" s="30" t="s">
        <v>24</v>
      </c>
      <c r="C13" s="30" t="s">
        <v>23</v>
      </c>
      <c r="D13" s="31">
        <v>36</v>
      </c>
      <c r="E13" s="6">
        <v>3</v>
      </c>
      <c r="F13" s="31" t="s">
        <v>6</v>
      </c>
      <c r="G13" s="31">
        <v>16</v>
      </c>
      <c r="H13" s="7">
        <f>G13*E13</f>
        <v>48</v>
      </c>
      <c r="I13" s="31"/>
      <c r="J13" s="18"/>
      <c r="K13" s="31">
        <f ref="K13:K23" si="1" t="shared">(G13*D13)</f>
        <v>576</v>
      </c>
      <c r="L13" s="18"/>
      <c r="M13" s="8">
        <f ref="M13:M23" si="2" t="shared">H13/8</f>
        <v>6</v>
      </c>
      <c r="N13" s="34">
        <v>288000</v>
      </c>
      <c r="O13" s="8">
        <f si="0" t="shared"/>
        <v>348480</v>
      </c>
      <c r="P13" s="35" t="s">
        <v>48</v>
      </c>
    </row>
    <row customHeight="1" ht="27.75" r="14" spans="1:16" x14ac:dyDescent="0.2">
      <c r="A14" s="92"/>
      <c r="B14" s="30" t="s">
        <v>24</v>
      </c>
      <c r="C14" s="30" t="s">
        <v>25</v>
      </c>
      <c r="D14" s="31">
        <v>24</v>
      </c>
      <c r="E14" s="6">
        <v>2</v>
      </c>
      <c r="F14" s="31" t="s">
        <v>6</v>
      </c>
      <c r="G14" s="31">
        <v>16</v>
      </c>
      <c r="H14" s="7">
        <f ref="H14:H23" si="3" t="shared">G14*E14</f>
        <v>32</v>
      </c>
      <c r="I14" s="31"/>
      <c r="J14" s="18"/>
      <c r="K14" s="31">
        <f si="1" t="shared"/>
        <v>384</v>
      </c>
      <c r="L14" s="18"/>
      <c r="M14" s="8">
        <f si="2" t="shared"/>
        <v>4</v>
      </c>
      <c r="N14" s="34">
        <v>168000</v>
      </c>
      <c r="O14" s="8">
        <f si="0" t="shared"/>
        <v>203280</v>
      </c>
      <c r="P14" s="35" t="s">
        <v>48</v>
      </c>
    </row>
    <row r="15" spans="1:16" x14ac:dyDescent="0.2">
      <c r="A15" s="92"/>
      <c r="B15" s="30" t="s">
        <v>24</v>
      </c>
      <c r="C15" s="30" t="s">
        <v>26</v>
      </c>
      <c r="D15" s="31">
        <v>57</v>
      </c>
      <c r="E15" s="6">
        <v>5</v>
      </c>
      <c r="F15" s="31" t="s">
        <v>6</v>
      </c>
      <c r="G15" s="31">
        <v>16</v>
      </c>
      <c r="H15" s="7">
        <f si="3" t="shared"/>
        <v>80</v>
      </c>
      <c r="I15" s="31"/>
      <c r="J15" s="18"/>
      <c r="K15" s="31">
        <f si="1" t="shared"/>
        <v>912</v>
      </c>
      <c r="L15" s="18"/>
      <c r="M15" s="8">
        <f si="2" t="shared"/>
        <v>10</v>
      </c>
      <c r="N15" s="34">
        <v>390000</v>
      </c>
      <c r="O15" s="8">
        <f si="0" t="shared"/>
        <v>471900</v>
      </c>
      <c r="P15" s="35" t="s">
        <v>48</v>
      </c>
    </row>
    <row ht="28.5" r="16" spans="1:16" x14ac:dyDescent="0.2">
      <c r="A16" s="92"/>
      <c r="B16" s="30" t="s">
        <v>27</v>
      </c>
      <c r="C16" s="30" t="s">
        <v>23</v>
      </c>
      <c r="D16" s="31">
        <v>36</v>
      </c>
      <c r="E16" s="6">
        <v>3</v>
      </c>
      <c r="F16" s="31" t="s">
        <v>6</v>
      </c>
      <c r="G16" s="31">
        <v>16</v>
      </c>
      <c r="H16" s="7">
        <f si="3" t="shared"/>
        <v>48</v>
      </c>
      <c r="I16" s="31"/>
      <c r="J16" s="18"/>
      <c r="K16" s="31">
        <f si="1" t="shared"/>
        <v>576</v>
      </c>
      <c r="L16" s="18"/>
      <c r="M16" s="8">
        <f si="2" t="shared"/>
        <v>6</v>
      </c>
      <c r="N16" s="34">
        <v>288000</v>
      </c>
      <c r="O16" s="8">
        <f si="0" t="shared"/>
        <v>348480</v>
      </c>
      <c r="P16" s="35" t="s">
        <v>48</v>
      </c>
    </row>
    <row ht="28.5" r="17" spans="1:16" x14ac:dyDescent="0.2">
      <c r="A17" s="92"/>
      <c r="B17" s="30" t="s">
        <v>27</v>
      </c>
      <c r="C17" s="30" t="s">
        <v>25</v>
      </c>
      <c r="D17" s="31">
        <v>24</v>
      </c>
      <c r="E17" s="6">
        <v>2</v>
      </c>
      <c r="F17" s="31" t="s">
        <v>6</v>
      </c>
      <c r="G17" s="31">
        <v>16</v>
      </c>
      <c r="H17" s="7">
        <f si="3" t="shared"/>
        <v>32</v>
      </c>
      <c r="I17" s="31"/>
      <c r="J17" s="18"/>
      <c r="K17" s="31">
        <f si="1" t="shared"/>
        <v>384</v>
      </c>
      <c r="L17" s="18"/>
      <c r="M17" s="8">
        <f si="2" t="shared"/>
        <v>4</v>
      </c>
      <c r="N17" s="34">
        <v>168000</v>
      </c>
      <c r="O17" s="8">
        <f si="0" t="shared"/>
        <v>203280</v>
      </c>
      <c r="P17" s="35" t="s">
        <v>48</v>
      </c>
    </row>
    <row ht="28.5" r="18" spans="1:16" x14ac:dyDescent="0.2">
      <c r="A18" s="92"/>
      <c r="B18" s="30" t="s">
        <v>27</v>
      </c>
      <c r="C18" s="30" t="s">
        <v>26</v>
      </c>
      <c r="D18" s="31">
        <v>57</v>
      </c>
      <c r="E18" s="6">
        <v>5</v>
      </c>
      <c r="F18" s="31" t="s">
        <v>6</v>
      </c>
      <c r="G18" s="31">
        <v>8</v>
      </c>
      <c r="H18" s="7">
        <f si="3" t="shared"/>
        <v>40</v>
      </c>
      <c r="I18" s="31"/>
      <c r="J18" s="18"/>
      <c r="K18" s="31">
        <f si="1" t="shared"/>
        <v>456</v>
      </c>
      <c r="L18" s="18"/>
      <c r="M18" s="8">
        <f si="2" t="shared"/>
        <v>5</v>
      </c>
      <c r="N18" s="34">
        <v>195000</v>
      </c>
      <c r="O18" s="8">
        <f si="0" t="shared"/>
        <v>235950</v>
      </c>
      <c r="P18" s="35" t="s">
        <v>48</v>
      </c>
    </row>
    <row ht="28.5" r="19" spans="1:16" x14ac:dyDescent="0.2">
      <c r="A19" s="92"/>
      <c r="B19" s="30" t="s">
        <v>38</v>
      </c>
      <c r="C19" s="30" t="s">
        <v>23</v>
      </c>
      <c r="D19" s="31">
        <v>36</v>
      </c>
      <c r="E19" s="6">
        <v>3</v>
      </c>
      <c r="F19" s="31" t="s">
        <v>6</v>
      </c>
      <c r="G19" s="31">
        <v>8</v>
      </c>
      <c r="H19" s="7">
        <f si="3" t="shared"/>
        <v>24</v>
      </c>
      <c r="I19" s="31"/>
      <c r="J19" s="18"/>
      <c r="K19" s="31">
        <f si="1" t="shared"/>
        <v>288</v>
      </c>
      <c r="L19" s="18"/>
      <c r="M19" s="8">
        <f si="2" t="shared"/>
        <v>3</v>
      </c>
      <c r="N19" s="34">
        <v>144000</v>
      </c>
      <c r="O19" s="8">
        <f si="0" t="shared"/>
        <v>174240</v>
      </c>
      <c r="P19" s="35" t="s">
        <v>48</v>
      </c>
    </row>
    <row ht="28.5" r="20" spans="1:16" x14ac:dyDescent="0.2">
      <c r="A20" s="92"/>
      <c r="B20" s="30" t="s">
        <v>37</v>
      </c>
      <c r="C20" s="30" t="s">
        <v>25</v>
      </c>
      <c r="D20" s="31">
        <v>24</v>
      </c>
      <c r="E20" s="6">
        <v>2</v>
      </c>
      <c r="F20" s="31" t="s">
        <v>6</v>
      </c>
      <c r="G20" s="31">
        <v>8</v>
      </c>
      <c r="H20" s="7">
        <f si="3" t="shared"/>
        <v>16</v>
      </c>
      <c r="I20" s="31"/>
      <c r="J20" s="18"/>
      <c r="K20" s="31">
        <f si="1" t="shared"/>
        <v>192</v>
      </c>
      <c r="L20" s="18"/>
      <c r="M20" s="8">
        <f si="2" t="shared"/>
        <v>2</v>
      </c>
      <c r="N20" s="34">
        <v>84000</v>
      </c>
      <c r="O20" s="8">
        <f si="0" t="shared"/>
        <v>101640</v>
      </c>
      <c r="P20" s="35" t="s">
        <v>48</v>
      </c>
    </row>
    <row ht="28.5" r="21" spans="1:16" x14ac:dyDescent="0.2">
      <c r="A21" s="92"/>
      <c r="B21" s="30" t="s">
        <v>37</v>
      </c>
      <c r="C21" s="30" t="s">
        <v>26</v>
      </c>
      <c r="D21" s="31">
        <v>57</v>
      </c>
      <c r="E21" s="6">
        <v>5</v>
      </c>
      <c r="F21" s="31" t="s">
        <v>6</v>
      </c>
      <c r="G21" s="31">
        <v>8</v>
      </c>
      <c r="H21" s="7">
        <f si="3" t="shared"/>
        <v>40</v>
      </c>
      <c r="I21" s="31"/>
      <c r="J21" s="18"/>
      <c r="K21" s="31">
        <f si="1" t="shared"/>
        <v>456</v>
      </c>
      <c r="L21" s="18"/>
      <c r="M21" s="8">
        <f si="2" t="shared"/>
        <v>5</v>
      </c>
      <c r="N21" s="34">
        <v>195000</v>
      </c>
      <c r="O21" s="8">
        <f si="0" t="shared"/>
        <v>235950</v>
      </c>
      <c r="P21" s="35" t="s">
        <v>48</v>
      </c>
    </row>
    <row customHeight="1" ht="38.25" r="22" spans="1:16" x14ac:dyDescent="0.2">
      <c r="A22" s="92"/>
      <c r="B22" s="30" t="s">
        <v>28</v>
      </c>
      <c r="C22" s="30" t="s">
        <v>26</v>
      </c>
      <c r="D22" s="31">
        <v>56</v>
      </c>
      <c r="E22" s="6">
        <v>5</v>
      </c>
      <c r="F22" s="31" t="s">
        <v>6</v>
      </c>
      <c r="G22" s="31">
        <v>8</v>
      </c>
      <c r="H22" s="7">
        <f si="3" t="shared"/>
        <v>40</v>
      </c>
      <c r="I22" s="31"/>
      <c r="J22" s="18"/>
      <c r="K22" s="31">
        <f si="1" t="shared"/>
        <v>448</v>
      </c>
      <c r="L22" s="18"/>
      <c r="M22" s="8">
        <f si="2" t="shared"/>
        <v>5</v>
      </c>
      <c r="N22" s="34">
        <v>195000</v>
      </c>
      <c r="O22" s="8">
        <f si="0" t="shared"/>
        <v>235950</v>
      </c>
      <c r="P22" s="35" t="s">
        <v>48</v>
      </c>
    </row>
    <row r="23" spans="1:16" x14ac:dyDescent="0.2">
      <c r="A23" s="92"/>
      <c r="B23" s="30" t="s">
        <v>29</v>
      </c>
      <c r="C23" s="30" t="s">
        <v>25</v>
      </c>
      <c r="D23" s="31">
        <v>27</v>
      </c>
      <c r="E23" s="6">
        <v>3</v>
      </c>
      <c r="F23" s="31" t="s">
        <v>6</v>
      </c>
      <c r="G23" s="31">
        <v>8</v>
      </c>
      <c r="H23" s="7">
        <f si="3" t="shared"/>
        <v>24</v>
      </c>
      <c r="I23" s="31"/>
      <c r="J23" s="18"/>
      <c r="K23" s="31">
        <f si="1" t="shared"/>
        <v>216</v>
      </c>
      <c r="L23" s="18"/>
      <c r="M23" s="8">
        <f si="2" t="shared"/>
        <v>3</v>
      </c>
      <c r="N23" s="34">
        <v>126000</v>
      </c>
      <c r="O23" s="8">
        <f si="0" t="shared"/>
        <v>152460</v>
      </c>
      <c r="P23" s="35" t="s">
        <v>48</v>
      </c>
    </row>
    <row r="24" spans="1:16" x14ac:dyDescent="0.2">
      <c r="A24" s="92"/>
      <c r="B24" s="30"/>
      <c r="C24" s="30"/>
      <c r="D24" s="31"/>
      <c r="E24" s="6"/>
      <c r="F24" s="31"/>
      <c r="G24" s="31"/>
      <c r="H24" s="30"/>
      <c r="I24" s="31"/>
      <c r="J24" s="15"/>
      <c r="K24" s="31"/>
      <c r="L24" s="18"/>
      <c r="M24" s="8"/>
      <c r="N24" s="34"/>
      <c r="O24" s="8"/>
      <c r="P24" s="35"/>
    </row>
    <row ht="15" r="25" spans="1:16" x14ac:dyDescent="0.25">
      <c r="A25" s="9" t="s">
        <v>11</v>
      </c>
      <c r="B25" s="30"/>
      <c r="C25" s="30"/>
      <c r="D25" s="9">
        <f>SUM(D13:D24)</f>
        <v>434</v>
      </c>
      <c r="E25" s="31"/>
      <c r="F25" s="31"/>
      <c r="G25" s="31"/>
      <c r="H25" s="30"/>
      <c r="I25" s="30"/>
      <c r="J25" s="31"/>
      <c r="K25" s="11">
        <f>SUM(K13:K24)</f>
        <v>4888</v>
      </c>
      <c r="L25" s="31"/>
      <c r="M25" s="12">
        <f>SUM(M13:M24)</f>
        <v>53</v>
      </c>
      <c r="N25" s="36">
        <f>SUM(N13:N24)</f>
        <v>2241000</v>
      </c>
      <c r="O25" s="8">
        <f si="0" t="shared"/>
        <v>2711610</v>
      </c>
      <c r="P25" s="35" t="s">
        <v>48</v>
      </c>
    </row>
    <row r="26" spans="1:16" x14ac:dyDescent="0.2">
      <c r="M26" s="19"/>
      <c r="N26" s="38"/>
      <c r="O26" s="8"/>
      <c r="P26" s="35" t="s">
        <v>48</v>
      </c>
    </row>
    <row r="27" spans="1:16" x14ac:dyDescent="0.2">
      <c r="A27" s="92" t="s">
        <v>18</v>
      </c>
      <c r="B27" s="30" t="s">
        <v>16</v>
      </c>
      <c r="C27" s="31"/>
      <c r="D27" s="31">
        <v>12</v>
      </c>
      <c r="E27" s="6">
        <f ref="E27:E32" si="4" t="shared">D27/12</f>
        <v>1</v>
      </c>
      <c r="F27" s="31" t="s">
        <v>6</v>
      </c>
      <c r="G27" s="31">
        <v>16</v>
      </c>
      <c r="H27" s="7">
        <f>G27*E27</f>
        <v>16</v>
      </c>
      <c r="I27" s="31"/>
      <c r="K27" s="31">
        <f>(G27*D27)</f>
        <v>192</v>
      </c>
      <c r="M27" s="8">
        <f ref="M27:M32" si="5" t="shared">H27/8</f>
        <v>2</v>
      </c>
      <c r="N27" s="34">
        <v>74000</v>
      </c>
      <c r="O27" s="8">
        <f si="0" t="shared"/>
        <v>89540</v>
      </c>
      <c r="P27" s="35" t="s">
        <v>48</v>
      </c>
    </row>
    <row r="28" spans="1:16" x14ac:dyDescent="0.2">
      <c r="A28" s="92"/>
      <c r="B28" s="30" t="s">
        <v>16</v>
      </c>
      <c r="C28" s="20"/>
      <c r="D28" s="20">
        <v>16</v>
      </c>
      <c r="E28" s="6">
        <v>2</v>
      </c>
      <c r="F28" s="31" t="s">
        <v>6</v>
      </c>
      <c r="G28" s="31">
        <v>24</v>
      </c>
      <c r="H28" s="7">
        <f ref="H28:H32" si="6" t="shared">G28*E28</f>
        <v>48</v>
      </c>
      <c r="I28" s="31"/>
      <c r="K28" s="31">
        <f ref="K28:K32" si="7" t="shared">(G28*D28)</f>
        <v>384</v>
      </c>
      <c r="M28" s="8">
        <f si="5" t="shared"/>
        <v>6</v>
      </c>
      <c r="N28" s="34">
        <v>222000</v>
      </c>
      <c r="O28" s="8">
        <f si="0" t="shared"/>
        <v>268620</v>
      </c>
      <c r="P28" s="35" t="s">
        <v>48</v>
      </c>
    </row>
    <row ht="28.5" r="29" spans="1:16" x14ac:dyDescent="0.2">
      <c r="A29" s="92"/>
      <c r="B29" s="30" t="s">
        <v>30</v>
      </c>
      <c r="C29" s="20"/>
      <c r="D29" s="20">
        <v>13</v>
      </c>
      <c r="E29" s="6">
        <v>2</v>
      </c>
      <c r="F29" s="31" t="s">
        <v>6</v>
      </c>
      <c r="G29" s="31">
        <v>8</v>
      </c>
      <c r="H29" s="7">
        <f si="6" t="shared"/>
        <v>16</v>
      </c>
      <c r="I29" s="31"/>
      <c r="K29" s="31">
        <f si="7" t="shared"/>
        <v>104</v>
      </c>
      <c r="M29" s="8">
        <f si="5" t="shared"/>
        <v>2</v>
      </c>
      <c r="N29" s="34">
        <v>74000</v>
      </c>
      <c r="O29" s="8">
        <f si="0" t="shared"/>
        <v>89540</v>
      </c>
      <c r="P29" s="35" t="s">
        <v>48</v>
      </c>
    </row>
    <row ht="28.5" r="30" spans="1:16" x14ac:dyDescent="0.2">
      <c r="A30" s="92"/>
      <c r="B30" s="30" t="s">
        <v>30</v>
      </c>
      <c r="C30" s="20"/>
      <c r="D30" s="20">
        <v>14</v>
      </c>
      <c r="E30" s="6">
        <v>2</v>
      </c>
      <c r="F30" s="31" t="s">
        <v>6</v>
      </c>
      <c r="G30" s="31">
        <v>16</v>
      </c>
      <c r="H30" s="7">
        <f si="6" t="shared"/>
        <v>32</v>
      </c>
      <c r="I30" s="31"/>
      <c r="K30" s="31">
        <f si="7" t="shared"/>
        <v>224</v>
      </c>
      <c r="M30" s="8">
        <f si="5" t="shared"/>
        <v>4</v>
      </c>
      <c r="N30" s="34">
        <v>148000</v>
      </c>
      <c r="O30" s="8">
        <f si="0" t="shared"/>
        <v>179080</v>
      </c>
      <c r="P30" s="35" t="s">
        <v>48</v>
      </c>
    </row>
    <row r="31" spans="1:16" x14ac:dyDescent="0.2">
      <c r="A31" s="92"/>
      <c r="B31" s="30" t="s">
        <v>17</v>
      </c>
      <c r="C31" s="20"/>
      <c r="D31" s="20">
        <v>4</v>
      </c>
      <c r="E31" s="6">
        <v>1</v>
      </c>
      <c r="F31" s="31" t="s">
        <v>6</v>
      </c>
      <c r="G31" s="31">
        <v>35</v>
      </c>
      <c r="H31" s="7">
        <f si="6" t="shared"/>
        <v>35</v>
      </c>
      <c r="I31" s="31"/>
      <c r="K31" s="31">
        <f si="7" t="shared"/>
        <v>140</v>
      </c>
      <c r="M31" s="8">
        <f si="5" t="shared"/>
        <v>4.375</v>
      </c>
      <c r="N31" s="34">
        <v>148000</v>
      </c>
      <c r="O31" s="8">
        <f si="0" t="shared"/>
        <v>179080</v>
      </c>
      <c r="P31" s="35" t="s">
        <v>48</v>
      </c>
    </row>
    <row r="32" spans="1:16" x14ac:dyDescent="0.2">
      <c r="A32" s="92"/>
      <c r="B32" s="30" t="s">
        <v>17</v>
      </c>
      <c r="C32" s="21"/>
      <c r="D32" s="20">
        <v>12</v>
      </c>
      <c r="E32" s="6">
        <f si="4" t="shared"/>
        <v>1</v>
      </c>
      <c r="F32" s="31" t="s">
        <v>6</v>
      </c>
      <c r="G32" s="31">
        <v>16</v>
      </c>
      <c r="H32" s="7">
        <f si="6" t="shared"/>
        <v>16</v>
      </c>
      <c r="I32" s="31"/>
      <c r="K32" s="31">
        <f si="7" t="shared"/>
        <v>192</v>
      </c>
      <c r="M32" s="8">
        <f si="5" t="shared"/>
        <v>2</v>
      </c>
      <c r="N32" s="34">
        <v>74000</v>
      </c>
      <c r="O32" s="8">
        <f si="0" t="shared"/>
        <v>89540</v>
      </c>
      <c r="P32" s="35" t="s">
        <v>48</v>
      </c>
    </row>
    <row ht="15" r="33" spans="1:16" x14ac:dyDescent="0.25">
      <c r="A33" s="9" t="s">
        <v>11</v>
      </c>
      <c r="B33" s="30"/>
      <c r="C33" s="30"/>
      <c r="D33" s="31">
        <f>SUM(D27:D32)</f>
        <v>71</v>
      </c>
      <c r="E33" s="31"/>
      <c r="F33" s="31"/>
      <c r="G33" s="31"/>
      <c r="H33" s="30"/>
      <c r="I33" s="30"/>
      <c r="J33" s="10"/>
      <c r="K33" s="11">
        <f>SUM(K27:K32)</f>
        <v>1236</v>
      </c>
      <c r="L33" s="31"/>
      <c r="M33" s="12">
        <f>SUM(M27:M32)</f>
        <v>20.375</v>
      </c>
      <c r="N33" s="36">
        <f>SUM(N27:N32)</f>
        <v>740000</v>
      </c>
      <c r="O33" s="8">
        <f si="0" t="shared"/>
        <v>895400</v>
      </c>
      <c r="P33" s="35" t="s">
        <v>48</v>
      </c>
    </row>
    <row r="34" spans="1:16" x14ac:dyDescent="0.2">
      <c r="M34" s="19"/>
      <c r="N34" s="38"/>
      <c r="O34" s="8"/>
    </row>
    <row r="35" spans="1:16" x14ac:dyDescent="0.2">
      <c r="M35" s="19"/>
      <c r="N35" s="38"/>
      <c r="O35" s="8"/>
    </row>
    <row customHeight="1" ht="15" r="36" spans="1:16" x14ac:dyDescent="0.2">
      <c r="A36" s="92" t="s">
        <v>14</v>
      </c>
      <c r="B36" s="30" t="s">
        <v>32</v>
      </c>
      <c r="C36" s="30"/>
      <c r="D36" s="31">
        <v>2</v>
      </c>
      <c r="E36" s="6">
        <v>1</v>
      </c>
      <c r="F36" s="31" t="s">
        <v>35</v>
      </c>
      <c r="G36" s="31">
        <v>16</v>
      </c>
      <c r="H36" s="7">
        <f>G36*E36</f>
        <v>16</v>
      </c>
      <c r="I36" s="31"/>
      <c r="K36" s="31">
        <f>(G36*D36)</f>
        <v>32</v>
      </c>
      <c r="M36" s="8">
        <f>H36/8</f>
        <v>2</v>
      </c>
      <c r="N36" s="34">
        <v>74000</v>
      </c>
      <c r="O36" s="8">
        <f si="0" t="shared"/>
        <v>89540</v>
      </c>
      <c r="P36" s="35" t="s">
        <v>48</v>
      </c>
    </row>
    <row r="37" spans="1:16" x14ac:dyDescent="0.2">
      <c r="A37" s="92"/>
      <c r="B37" s="30" t="s">
        <v>19</v>
      </c>
      <c r="C37" s="30"/>
      <c r="D37" s="31">
        <v>3</v>
      </c>
      <c r="E37" s="6">
        <v>1</v>
      </c>
      <c r="F37" s="31" t="s">
        <v>35</v>
      </c>
      <c r="G37" s="31">
        <v>8</v>
      </c>
      <c r="H37" s="30">
        <f ref="H37" si="8" t="shared">G37*E37</f>
        <v>8</v>
      </c>
      <c r="I37" s="31"/>
      <c r="K37" s="31">
        <f ref="K37:K40" si="9" t="shared">(G37*D37)</f>
        <v>24</v>
      </c>
      <c r="M37" s="8">
        <f ref="M37:M40" si="10" t="shared">H37/8</f>
        <v>1</v>
      </c>
      <c r="N37" s="34">
        <v>37000</v>
      </c>
      <c r="O37" s="8">
        <f si="0" t="shared"/>
        <v>44770</v>
      </c>
      <c r="P37" s="35" t="s">
        <v>48</v>
      </c>
    </row>
    <row r="38" spans="1:16" x14ac:dyDescent="0.2">
      <c r="A38" s="92"/>
      <c r="B38" s="30" t="s">
        <v>20</v>
      </c>
      <c r="C38" s="30"/>
      <c r="D38" s="31">
        <v>3</v>
      </c>
      <c r="E38" s="6">
        <v>1</v>
      </c>
      <c r="F38" s="31" t="s">
        <v>35</v>
      </c>
      <c r="G38" s="31">
        <v>16</v>
      </c>
      <c r="H38" s="30">
        <f>G38*E38</f>
        <v>16</v>
      </c>
      <c r="I38" s="31"/>
      <c r="K38" s="31">
        <f si="9" t="shared"/>
        <v>48</v>
      </c>
      <c r="M38" s="8">
        <f si="10" t="shared"/>
        <v>2</v>
      </c>
      <c r="N38" s="34">
        <v>74000</v>
      </c>
      <c r="O38" s="8">
        <f si="0" t="shared"/>
        <v>89540</v>
      </c>
      <c r="P38" s="35" t="s">
        <v>48</v>
      </c>
    </row>
    <row r="39" spans="1:16" x14ac:dyDescent="0.2">
      <c r="A39" s="92"/>
      <c r="B39" s="31" t="s">
        <v>33</v>
      </c>
      <c r="C39" s="20"/>
      <c r="D39" s="20">
        <v>2</v>
      </c>
      <c r="E39" s="6">
        <v>1</v>
      </c>
      <c r="F39" s="31" t="s">
        <v>35</v>
      </c>
      <c r="G39" s="31">
        <v>8</v>
      </c>
      <c r="H39" s="30">
        <f ref="H39:H40" si="11" t="shared">G39*E39</f>
        <v>8</v>
      </c>
      <c r="I39" s="31"/>
      <c r="K39" s="31">
        <f si="9" t="shared"/>
        <v>16</v>
      </c>
      <c r="M39" s="8">
        <f si="10" t="shared"/>
        <v>1</v>
      </c>
      <c r="N39" s="34">
        <v>37000</v>
      </c>
      <c r="O39" s="8">
        <f si="0" t="shared"/>
        <v>44770</v>
      </c>
      <c r="P39" s="35" t="s">
        <v>48</v>
      </c>
    </row>
    <row r="40" spans="1:16" x14ac:dyDescent="0.2">
      <c r="A40" s="92"/>
      <c r="B40" s="31" t="s">
        <v>34</v>
      </c>
      <c r="C40" s="30"/>
      <c r="D40" s="31">
        <v>2</v>
      </c>
      <c r="E40" s="6">
        <v>1</v>
      </c>
      <c r="F40" s="31" t="s">
        <v>35</v>
      </c>
      <c r="G40" s="31">
        <v>8</v>
      </c>
      <c r="H40" s="30">
        <f si="11" t="shared"/>
        <v>8</v>
      </c>
      <c r="I40" s="31"/>
      <c r="K40" s="31">
        <f si="9" t="shared"/>
        <v>16</v>
      </c>
      <c r="M40" s="8">
        <f si="10" t="shared"/>
        <v>1</v>
      </c>
      <c r="N40" s="34">
        <v>37000</v>
      </c>
      <c r="O40" s="8">
        <f si="0" t="shared"/>
        <v>44770</v>
      </c>
      <c r="P40" s="35" t="s">
        <v>48</v>
      </c>
    </row>
    <row r="41" spans="1:16" x14ac:dyDescent="0.2">
      <c r="A41" s="92"/>
      <c r="B41" s="31"/>
      <c r="C41" s="30"/>
      <c r="D41" s="31"/>
      <c r="E41" s="31"/>
      <c r="F41" s="31"/>
      <c r="G41" s="31"/>
      <c r="H41" s="30"/>
      <c r="I41" s="31"/>
      <c r="K41" s="31"/>
      <c r="M41" s="8"/>
      <c r="N41" s="34"/>
      <c r="O41" s="8"/>
      <c r="P41" s="31"/>
    </row>
    <row ht="15" r="42" spans="1:16" x14ac:dyDescent="0.25">
      <c r="A42" s="9" t="s">
        <v>11</v>
      </c>
      <c r="B42" s="30"/>
      <c r="C42" s="30"/>
      <c r="D42" s="9">
        <f>SUM(D36:D41)</f>
        <v>12</v>
      </c>
      <c r="E42" s="31"/>
      <c r="F42" s="31"/>
      <c r="G42" s="31"/>
      <c r="H42" s="30"/>
      <c r="I42" s="30"/>
      <c r="J42" s="10"/>
      <c r="K42" s="11">
        <f>SUM(K36:K41)</f>
        <v>136</v>
      </c>
      <c r="L42" s="31"/>
      <c r="M42" s="12">
        <f>SUM(M36:M41)</f>
        <v>7</v>
      </c>
      <c r="N42" s="36">
        <f>SUM(N36:N41)</f>
        <v>259000</v>
      </c>
      <c r="O42" s="8">
        <f si="0" t="shared"/>
        <v>313390</v>
      </c>
      <c r="P42" s="35" t="s">
        <v>48</v>
      </c>
    </row>
    <row r="43" spans="1:16" x14ac:dyDescent="0.2">
      <c r="N43" s="38"/>
      <c r="O43" s="8"/>
    </row>
    <row r="44" spans="1:16" x14ac:dyDescent="0.2">
      <c r="N44" s="38"/>
      <c r="O44" s="8"/>
    </row>
    <row ht="15" r="45" spans="1:16" x14ac:dyDescent="0.25">
      <c r="A45" s="2" t="s">
        <v>11</v>
      </c>
      <c r="D45" s="11">
        <f>D11+D25+D33+D42</f>
        <v>580</v>
      </c>
      <c r="K45" s="11">
        <f>K11+K25+K33+K42</f>
        <v>7100</v>
      </c>
      <c r="M45" s="11">
        <f>M11+M25+M33+M42</f>
        <v>90.375</v>
      </c>
      <c r="N45" s="36">
        <f>N42+N11+N33+N25</f>
        <v>3500000</v>
      </c>
      <c r="O45" s="8">
        <f si="0" t="shared"/>
        <v>4235000</v>
      </c>
      <c r="P45" s="35" t="s">
        <v>48</v>
      </c>
    </row>
    <row customHeight="1" ht="76.5" r="48" spans="1:16" x14ac:dyDescent="0.25">
      <c r="B48" s="93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32"/>
    </row>
  </sheetData>
  <mergeCells count="5">
    <mergeCell ref="A8:A10"/>
    <mergeCell ref="A13:A24"/>
    <mergeCell ref="A27:A32"/>
    <mergeCell ref="A36:A41"/>
    <mergeCell ref="B48:M48"/>
  </mergeCells>
  <pageMargins bottom="0.75" footer="0.3" header="0.3" left="0.25" right="0.25" top="0.75"/>
  <pageSetup horizontalDpi="4294967294" orientation="portrait" paperSize="9" r:id="rId1" scale="59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 zoomScale="89" zoomScaleNormal="89">
      <pane activePane="bottomRight" state="frozen" topLeftCell="B7" xSplit="1" ySplit="6"/>
      <selection activeCell="B1" pane="topRight" sqref="B1"/>
      <selection activeCell="A4" pane="bottomLeft" sqref="A4"/>
      <selection activeCell="K49" pane="bottomRight" sqref="K49"/>
    </sheetView>
  </sheetViews>
  <sheetFormatPr defaultRowHeight="14.25" x14ac:dyDescent="0.2"/>
  <cols>
    <col min="1" max="1" customWidth="true" style="3" width="15.5703125" collapsed="false"/>
    <col min="2" max="2" customWidth="true" style="3" width="19.85546875" collapsed="false"/>
    <col min="3" max="3" customWidth="true" style="3" width="9.0" collapsed="false"/>
    <col min="4" max="4" customWidth="true" style="3" width="11.7109375" collapsed="false"/>
    <col min="5" max="5" customWidth="true" style="3" width="8.7109375" collapsed="false"/>
    <col min="6" max="6" customWidth="true" style="3" width="11.0" collapsed="false"/>
    <col min="7" max="7" customWidth="true" style="3" width="10.28515625" collapsed="false"/>
    <col min="8" max="8" customWidth="true" style="3" width="12.5703125" collapsed="false"/>
    <col min="9" max="9" customWidth="true" style="3" width="11.28515625" collapsed="false"/>
    <col min="10" max="10" style="3" width="9.140625" collapsed="false"/>
    <col min="11" max="12" customWidth="true" style="39" width="18.42578125" collapsed="false"/>
    <col min="13" max="16384" style="3" width="9.140625" collapsed="false"/>
  </cols>
  <sheetData>
    <row customHeight="1" ht="25.5" r="1" spans="1:13" x14ac:dyDescent="0.35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6"/>
    </row>
    <row customHeight="1" ht="88.5" r="2" spans="1:13" x14ac:dyDescent="0.25">
      <c r="A2" s="57"/>
      <c r="B2" s="58"/>
      <c r="C2" s="55"/>
      <c r="D2" s="55"/>
      <c r="E2" s="55"/>
      <c r="F2" s="55"/>
      <c r="G2" s="55"/>
      <c r="H2" s="55"/>
      <c r="I2" s="55"/>
      <c r="J2" s="55"/>
      <c r="K2" s="56"/>
      <c r="L2" s="56"/>
    </row>
    <row ht="15.75" r="3" spans="1:13" x14ac:dyDescent="0.25">
      <c r="A3" s="59"/>
      <c r="B3" s="59" t="s">
        <v>51</v>
      </c>
      <c r="C3" s="60"/>
      <c r="D3" s="60"/>
      <c r="E3" s="60"/>
      <c r="F3" s="60"/>
      <c r="G3" s="60"/>
      <c r="H3" s="60"/>
      <c r="I3" s="60"/>
      <c r="J3" s="60"/>
      <c r="K3" s="61"/>
      <c r="L3" s="61"/>
    </row>
    <row customHeight="1" ht="14.25" r="4" spans="1:13" x14ac:dyDescent="0.25">
      <c r="A4" s="62"/>
      <c r="B4" s="59" t="s">
        <v>52</v>
      </c>
      <c r="C4" s="60"/>
      <c r="D4" s="60"/>
      <c r="E4" s="60"/>
      <c r="F4" s="60"/>
      <c r="G4" s="60"/>
      <c r="H4" s="60"/>
      <c r="I4" s="60"/>
      <c r="J4" s="60"/>
      <c r="K4" s="61"/>
      <c r="L4" s="61"/>
    </row>
    <row ht="15.75" r="5" spans="1:13" x14ac:dyDescent="0.25">
      <c r="A5" s="59"/>
      <c r="B5" s="63"/>
      <c r="C5" s="63"/>
      <c r="D5" s="60"/>
      <c r="E5" s="60"/>
      <c r="F5" s="60"/>
      <c r="G5" s="60"/>
      <c r="H5" s="60"/>
      <c r="I5" s="63"/>
      <c r="J5" s="63"/>
      <c r="K5" s="64"/>
      <c r="L5" s="64"/>
    </row>
    <row customHeight="1" ht="99.75" r="6" spans="1:13" x14ac:dyDescent="0.25">
      <c r="A6" s="65" t="s">
        <v>7</v>
      </c>
      <c r="B6" s="65" t="s">
        <v>8</v>
      </c>
      <c r="C6" s="65" t="s">
        <v>12</v>
      </c>
      <c r="D6" s="66" t="s">
        <v>0</v>
      </c>
      <c r="E6" s="66" t="s">
        <v>1</v>
      </c>
      <c r="F6" s="66" t="s">
        <v>5</v>
      </c>
      <c r="G6" s="66" t="s">
        <v>2</v>
      </c>
      <c r="H6" s="66" t="s">
        <v>3</v>
      </c>
      <c r="I6" s="67" t="s">
        <v>4</v>
      </c>
      <c r="J6" s="67" t="s">
        <v>36</v>
      </c>
      <c r="K6" s="68" t="s">
        <v>43</v>
      </c>
      <c r="L6" s="68" t="s">
        <v>39</v>
      </c>
    </row>
    <row customHeight="1" ht="28.5" r="7" spans="1:13" x14ac:dyDescent="0.25">
      <c r="A7" s="95" t="s">
        <v>9</v>
      </c>
      <c r="B7" s="67" t="s">
        <v>15</v>
      </c>
      <c r="C7" s="67"/>
      <c r="D7" s="69">
        <v>21</v>
      </c>
      <c r="E7" s="70">
        <v>2</v>
      </c>
      <c r="F7" s="69" t="s">
        <v>6</v>
      </c>
      <c r="G7" s="69">
        <v>16</v>
      </c>
      <c r="H7" s="71">
        <f>G7*E7</f>
        <v>32</v>
      </c>
      <c r="I7" s="69">
        <f>(G7*D7)</f>
        <v>336</v>
      </c>
      <c r="J7" s="72">
        <f>H7/8</f>
        <v>4</v>
      </c>
      <c r="K7" s="73"/>
      <c r="L7" s="73"/>
      <c r="M7" s="29"/>
    </row>
    <row ht="15.75" r="8" spans="1:13" x14ac:dyDescent="0.25">
      <c r="A8" s="96"/>
      <c r="B8" s="67" t="s">
        <v>21</v>
      </c>
      <c r="C8" s="67"/>
      <c r="D8" s="69">
        <v>21</v>
      </c>
      <c r="E8" s="70">
        <v>2</v>
      </c>
      <c r="F8" s="69" t="s">
        <v>6</v>
      </c>
      <c r="G8" s="69">
        <v>16</v>
      </c>
      <c r="H8" s="71">
        <f>G8*E8</f>
        <v>32</v>
      </c>
      <c r="I8" s="69">
        <f>(G8*D8)</f>
        <v>336</v>
      </c>
      <c r="J8" s="72">
        <f>H8/8</f>
        <v>4</v>
      </c>
      <c r="K8" s="73"/>
      <c r="L8" s="73"/>
    </row>
    <row ht="15.75" r="9" spans="1:13" x14ac:dyDescent="0.25">
      <c r="A9" s="97"/>
      <c r="B9" s="67" t="s">
        <v>22</v>
      </c>
      <c r="C9" s="69"/>
      <c r="D9" s="69">
        <v>21</v>
      </c>
      <c r="E9" s="70">
        <v>2</v>
      </c>
      <c r="F9" s="69" t="s">
        <v>6</v>
      </c>
      <c r="G9" s="69">
        <v>8</v>
      </c>
      <c r="H9" s="71">
        <f>G9*E9</f>
        <v>16</v>
      </c>
      <c r="I9" s="69">
        <f>(G9*D9)</f>
        <v>168</v>
      </c>
      <c r="J9" s="72">
        <f>H9/8</f>
        <v>2</v>
      </c>
      <c r="K9" s="73"/>
      <c r="L9" s="73"/>
    </row>
    <row ht="15.75" r="10" spans="1:13" x14ac:dyDescent="0.25">
      <c r="A10" s="74" t="s">
        <v>11</v>
      </c>
      <c r="B10" s="67"/>
      <c r="C10" s="67"/>
      <c r="D10" s="69">
        <f>SUM(D7:D9)</f>
        <v>63</v>
      </c>
      <c r="E10" s="69"/>
      <c r="F10" s="69"/>
      <c r="G10" s="69"/>
      <c r="H10" s="67"/>
      <c r="I10" s="75">
        <f>SUM(I7:I9)</f>
        <v>840</v>
      </c>
      <c r="J10" s="76">
        <f>SUM(J7:J9)</f>
        <v>10</v>
      </c>
      <c r="K10" s="77"/>
      <c r="L10" s="77"/>
    </row>
    <row ht="15.75" r="11" spans="1:13" x14ac:dyDescent="0.25">
      <c r="A11" s="46"/>
      <c r="B11" s="78"/>
      <c r="C11" s="78"/>
      <c r="D11" s="47"/>
      <c r="E11" s="47"/>
      <c r="F11" s="47"/>
      <c r="G11" s="47"/>
      <c r="H11" s="78"/>
      <c r="I11" s="79"/>
      <c r="J11" s="80"/>
      <c r="K11" s="73"/>
      <c r="L11" s="73"/>
    </row>
    <row customHeight="1" ht="50.25" r="12" spans="1:13" x14ac:dyDescent="0.25">
      <c r="A12" s="98" t="s">
        <v>13</v>
      </c>
      <c r="B12" s="67" t="s">
        <v>24</v>
      </c>
      <c r="C12" s="67" t="s">
        <v>23</v>
      </c>
      <c r="D12" s="69">
        <v>36</v>
      </c>
      <c r="E12" s="70">
        <v>3</v>
      </c>
      <c r="F12" s="69" t="s">
        <v>6</v>
      </c>
      <c r="G12" s="69">
        <v>16</v>
      </c>
      <c r="H12" s="71">
        <f>G12*E12</f>
        <v>48</v>
      </c>
      <c r="I12" s="69">
        <f ref="I12:I22" si="0" t="shared">(G12*D12)</f>
        <v>576</v>
      </c>
      <c r="J12" s="72">
        <f ref="J12:J22" si="1" t="shared">H12/8</f>
        <v>6</v>
      </c>
      <c r="K12" s="73"/>
      <c r="L12" s="73"/>
    </row>
    <row customHeight="1" ht="27.75" r="13" spans="1:13" x14ac:dyDescent="0.25">
      <c r="A13" s="99"/>
      <c r="B13" s="67" t="s">
        <v>24</v>
      </c>
      <c r="C13" s="67" t="s">
        <v>25</v>
      </c>
      <c r="D13" s="69">
        <v>24</v>
      </c>
      <c r="E13" s="70">
        <v>2</v>
      </c>
      <c r="F13" s="69" t="s">
        <v>6</v>
      </c>
      <c r="G13" s="69">
        <v>16</v>
      </c>
      <c r="H13" s="71">
        <f ref="H13:H22" si="2" t="shared">G13*E13</f>
        <v>32</v>
      </c>
      <c r="I13" s="69">
        <f si="0" t="shared"/>
        <v>384</v>
      </c>
      <c r="J13" s="72">
        <f si="1" t="shared"/>
        <v>4</v>
      </c>
      <c r="K13" s="73"/>
      <c r="L13" s="73"/>
    </row>
    <row ht="15.75" r="14" spans="1:13" x14ac:dyDescent="0.25">
      <c r="A14" s="99"/>
      <c r="B14" s="67" t="s">
        <v>24</v>
      </c>
      <c r="C14" s="67" t="s">
        <v>26</v>
      </c>
      <c r="D14" s="69">
        <v>57</v>
      </c>
      <c r="E14" s="70">
        <v>5</v>
      </c>
      <c r="F14" s="69" t="s">
        <v>6</v>
      </c>
      <c r="G14" s="69">
        <v>16</v>
      </c>
      <c r="H14" s="71">
        <f si="2" t="shared"/>
        <v>80</v>
      </c>
      <c r="I14" s="69">
        <f si="0" t="shared"/>
        <v>912</v>
      </c>
      <c r="J14" s="72">
        <f si="1" t="shared"/>
        <v>10</v>
      </c>
      <c r="K14" s="73"/>
      <c r="L14" s="73"/>
    </row>
    <row ht="31.5" r="15" spans="1:13" x14ac:dyDescent="0.25">
      <c r="A15" s="99"/>
      <c r="B15" s="67" t="s">
        <v>27</v>
      </c>
      <c r="C15" s="67" t="s">
        <v>23</v>
      </c>
      <c r="D15" s="69">
        <v>36</v>
      </c>
      <c r="E15" s="70">
        <v>3</v>
      </c>
      <c r="F15" s="69" t="s">
        <v>6</v>
      </c>
      <c r="G15" s="69">
        <v>16</v>
      </c>
      <c r="H15" s="71">
        <f si="2" t="shared"/>
        <v>48</v>
      </c>
      <c r="I15" s="69">
        <f si="0" t="shared"/>
        <v>576</v>
      </c>
      <c r="J15" s="72">
        <f si="1" t="shared"/>
        <v>6</v>
      </c>
      <c r="K15" s="73"/>
      <c r="L15" s="73"/>
    </row>
    <row ht="31.5" r="16" spans="1:13" x14ac:dyDescent="0.25">
      <c r="A16" s="99"/>
      <c r="B16" s="67" t="s">
        <v>27</v>
      </c>
      <c r="C16" s="67" t="s">
        <v>25</v>
      </c>
      <c r="D16" s="69">
        <v>24</v>
      </c>
      <c r="E16" s="70">
        <v>2</v>
      </c>
      <c r="F16" s="69" t="s">
        <v>6</v>
      </c>
      <c r="G16" s="69">
        <v>16</v>
      </c>
      <c r="H16" s="71">
        <f si="2" t="shared"/>
        <v>32</v>
      </c>
      <c r="I16" s="69">
        <f si="0" t="shared"/>
        <v>384</v>
      </c>
      <c r="J16" s="72">
        <f si="1" t="shared"/>
        <v>4</v>
      </c>
      <c r="K16" s="73"/>
      <c r="L16" s="73"/>
    </row>
    <row ht="31.5" r="17" spans="1:12" x14ac:dyDescent="0.25">
      <c r="A17" s="99"/>
      <c r="B17" s="67" t="s">
        <v>27</v>
      </c>
      <c r="C17" s="67" t="s">
        <v>26</v>
      </c>
      <c r="D17" s="69">
        <v>57</v>
      </c>
      <c r="E17" s="70">
        <v>5</v>
      </c>
      <c r="F17" s="69" t="s">
        <v>6</v>
      </c>
      <c r="G17" s="69">
        <v>8</v>
      </c>
      <c r="H17" s="71">
        <f si="2" t="shared"/>
        <v>40</v>
      </c>
      <c r="I17" s="69">
        <f si="0" t="shared"/>
        <v>456</v>
      </c>
      <c r="J17" s="72">
        <f si="1" t="shared"/>
        <v>5</v>
      </c>
      <c r="K17" s="73"/>
      <c r="L17" s="73"/>
    </row>
    <row ht="31.5" r="18" spans="1:12" x14ac:dyDescent="0.25">
      <c r="A18" s="99"/>
      <c r="B18" s="67" t="s">
        <v>38</v>
      </c>
      <c r="C18" s="67" t="s">
        <v>23</v>
      </c>
      <c r="D18" s="69">
        <v>36</v>
      </c>
      <c r="E18" s="70">
        <v>3</v>
      </c>
      <c r="F18" s="69" t="s">
        <v>6</v>
      </c>
      <c r="G18" s="69">
        <v>8</v>
      </c>
      <c r="H18" s="71">
        <f si="2" t="shared"/>
        <v>24</v>
      </c>
      <c r="I18" s="69">
        <f si="0" t="shared"/>
        <v>288</v>
      </c>
      <c r="J18" s="72">
        <f si="1" t="shared"/>
        <v>3</v>
      </c>
      <c r="K18" s="73"/>
      <c r="L18" s="73"/>
    </row>
    <row ht="31.5" r="19" spans="1:12" x14ac:dyDescent="0.25">
      <c r="A19" s="99"/>
      <c r="B19" s="67" t="s">
        <v>37</v>
      </c>
      <c r="C19" s="67" t="s">
        <v>25</v>
      </c>
      <c r="D19" s="69">
        <v>24</v>
      </c>
      <c r="E19" s="70">
        <v>2</v>
      </c>
      <c r="F19" s="69" t="s">
        <v>6</v>
      </c>
      <c r="G19" s="69">
        <v>8</v>
      </c>
      <c r="H19" s="71">
        <f si="2" t="shared"/>
        <v>16</v>
      </c>
      <c r="I19" s="69">
        <f si="0" t="shared"/>
        <v>192</v>
      </c>
      <c r="J19" s="72">
        <f si="1" t="shared"/>
        <v>2</v>
      </c>
      <c r="K19" s="73"/>
      <c r="L19" s="73"/>
    </row>
    <row ht="31.5" r="20" spans="1:12" x14ac:dyDescent="0.25">
      <c r="A20" s="99"/>
      <c r="B20" s="67" t="s">
        <v>37</v>
      </c>
      <c r="C20" s="67" t="s">
        <v>26</v>
      </c>
      <c r="D20" s="69">
        <v>57</v>
      </c>
      <c r="E20" s="70">
        <v>5</v>
      </c>
      <c r="F20" s="69" t="s">
        <v>6</v>
      </c>
      <c r="G20" s="69">
        <v>8</v>
      </c>
      <c r="H20" s="71">
        <f si="2" t="shared"/>
        <v>40</v>
      </c>
      <c r="I20" s="69">
        <f si="0" t="shared"/>
        <v>456</v>
      </c>
      <c r="J20" s="72">
        <f si="1" t="shared"/>
        <v>5</v>
      </c>
      <c r="K20" s="73"/>
      <c r="L20" s="73"/>
    </row>
    <row customHeight="1" ht="38.25" r="21" spans="1:12" x14ac:dyDescent="0.25">
      <c r="A21" s="99"/>
      <c r="B21" s="67" t="s">
        <v>28</v>
      </c>
      <c r="C21" s="67" t="s">
        <v>26</v>
      </c>
      <c r="D21" s="69">
        <v>56</v>
      </c>
      <c r="E21" s="70">
        <v>5</v>
      </c>
      <c r="F21" s="69" t="s">
        <v>6</v>
      </c>
      <c r="G21" s="69">
        <v>8</v>
      </c>
      <c r="H21" s="71">
        <f si="2" t="shared"/>
        <v>40</v>
      </c>
      <c r="I21" s="69">
        <f si="0" t="shared"/>
        <v>448</v>
      </c>
      <c r="J21" s="72">
        <f si="1" t="shared"/>
        <v>5</v>
      </c>
      <c r="K21" s="73"/>
      <c r="L21" s="73"/>
    </row>
    <row ht="15.75" r="22" spans="1:12" x14ac:dyDescent="0.25">
      <c r="A22" s="99"/>
      <c r="B22" s="67" t="s">
        <v>29</v>
      </c>
      <c r="C22" s="67" t="s">
        <v>25</v>
      </c>
      <c r="D22" s="69">
        <v>27</v>
      </c>
      <c r="E22" s="70">
        <v>3</v>
      </c>
      <c r="F22" s="69" t="s">
        <v>6</v>
      </c>
      <c r="G22" s="69">
        <v>8</v>
      </c>
      <c r="H22" s="71">
        <f si="2" t="shared"/>
        <v>24</v>
      </c>
      <c r="I22" s="69">
        <f si="0" t="shared"/>
        <v>216</v>
      </c>
      <c r="J22" s="72">
        <f si="1" t="shared"/>
        <v>3</v>
      </c>
      <c r="K22" s="73"/>
      <c r="L22" s="73"/>
    </row>
    <row ht="15.75" r="23" spans="1:12" x14ac:dyDescent="0.25">
      <c r="A23" s="100"/>
      <c r="B23" s="67"/>
      <c r="C23" s="67"/>
      <c r="D23" s="69"/>
      <c r="E23" s="70"/>
      <c r="F23" s="69"/>
      <c r="G23" s="69"/>
      <c r="H23" s="67"/>
      <c r="I23" s="69"/>
      <c r="J23" s="72"/>
      <c r="K23" s="73"/>
      <c r="L23" s="73"/>
    </row>
    <row ht="15.75" r="24" spans="1:12" x14ac:dyDescent="0.25">
      <c r="A24" s="74" t="s">
        <v>11</v>
      </c>
      <c r="B24" s="67"/>
      <c r="C24" s="67"/>
      <c r="D24" s="74">
        <f>SUM(D12:D23)</f>
        <v>434</v>
      </c>
      <c r="E24" s="69"/>
      <c r="F24" s="69"/>
      <c r="G24" s="69"/>
      <c r="H24" s="67"/>
      <c r="I24" s="75">
        <f>SUM(I12:I23)</f>
        <v>4888</v>
      </c>
      <c r="J24" s="76">
        <f>SUM(J12:J23)</f>
        <v>53</v>
      </c>
      <c r="K24" s="77"/>
      <c r="L24" s="77"/>
    </row>
    <row ht="15.75" r="25" spans="1:12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81"/>
      <c r="K25" s="73"/>
      <c r="L25" s="73"/>
    </row>
    <row ht="15.75" r="26" spans="1:12" x14ac:dyDescent="0.25">
      <c r="A26" s="98" t="s">
        <v>18</v>
      </c>
      <c r="B26" s="67" t="s">
        <v>74</v>
      </c>
      <c r="C26" s="69"/>
      <c r="D26" s="69">
        <v>12</v>
      </c>
      <c r="E26" s="70">
        <f ref="E26:E31" si="3" t="shared">D26/12</f>
        <v>1</v>
      </c>
      <c r="F26" s="69" t="s">
        <v>6</v>
      </c>
      <c r="G26" s="69">
        <v>16</v>
      </c>
      <c r="H26" s="71">
        <f>G26*E26</f>
        <v>16</v>
      </c>
      <c r="I26" s="69">
        <f>(G26*D26)</f>
        <v>192</v>
      </c>
      <c r="J26" s="72">
        <f ref="J26:J31" si="4" t="shared">H26/8</f>
        <v>2</v>
      </c>
      <c r="K26" s="73"/>
      <c r="L26" s="73"/>
    </row>
    <row ht="15.75" r="27" spans="1:12" x14ac:dyDescent="0.25">
      <c r="A27" s="99"/>
      <c r="B27" s="67" t="s">
        <v>75</v>
      </c>
      <c r="C27" s="82"/>
      <c r="D27" s="82">
        <v>16</v>
      </c>
      <c r="E27" s="70">
        <v>2</v>
      </c>
      <c r="F27" s="69" t="s">
        <v>6</v>
      </c>
      <c r="G27" s="69">
        <v>24</v>
      </c>
      <c r="H27" s="71">
        <f ref="H27:H31" si="5" t="shared">G27*E27</f>
        <v>48</v>
      </c>
      <c r="I27" s="69">
        <f ref="I27:I31" si="6" t="shared">(G27*D27)</f>
        <v>384</v>
      </c>
      <c r="J27" s="72">
        <f si="4" t="shared"/>
        <v>6</v>
      </c>
      <c r="K27" s="73"/>
      <c r="L27" s="73"/>
    </row>
    <row ht="30" r="28" spans="1:12" x14ac:dyDescent="0.25">
      <c r="A28" s="99"/>
      <c r="B28" s="90" t="s">
        <v>76</v>
      </c>
      <c r="C28" s="82"/>
      <c r="D28" s="82">
        <v>13</v>
      </c>
      <c r="E28" s="70">
        <v>2</v>
      </c>
      <c r="F28" s="69" t="s">
        <v>6</v>
      </c>
      <c r="G28" s="69">
        <v>8</v>
      </c>
      <c r="H28" s="71">
        <f si="5" t="shared"/>
        <v>16</v>
      </c>
      <c r="I28" s="69">
        <f si="6" t="shared"/>
        <v>104</v>
      </c>
      <c r="J28" s="72">
        <f si="4" t="shared"/>
        <v>2</v>
      </c>
      <c r="K28" s="73"/>
      <c r="L28" s="73"/>
    </row>
    <row ht="30" r="29" spans="1:12" x14ac:dyDescent="0.25">
      <c r="A29" s="99"/>
      <c r="B29" s="90" t="s">
        <v>77</v>
      </c>
      <c r="C29" s="82"/>
      <c r="D29" s="82">
        <v>14</v>
      </c>
      <c r="E29" s="70">
        <v>2</v>
      </c>
      <c r="F29" s="69" t="s">
        <v>6</v>
      </c>
      <c r="G29" s="69">
        <v>16</v>
      </c>
      <c r="H29" s="71">
        <f si="5" t="shared"/>
        <v>32</v>
      </c>
      <c r="I29" s="69">
        <f si="6" t="shared"/>
        <v>224</v>
      </c>
      <c r="J29" s="72">
        <f si="4" t="shared"/>
        <v>4</v>
      </c>
      <c r="K29" s="73"/>
      <c r="L29" s="73"/>
    </row>
    <row ht="15.75" r="30" spans="1:12" x14ac:dyDescent="0.25">
      <c r="A30" s="99"/>
      <c r="B30" s="67" t="s">
        <v>78</v>
      </c>
      <c r="C30" s="82"/>
      <c r="D30" s="82">
        <v>4</v>
      </c>
      <c r="E30" s="70">
        <v>1</v>
      </c>
      <c r="F30" s="69" t="s">
        <v>6</v>
      </c>
      <c r="G30" s="69">
        <v>35</v>
      </c>
      <c r="H30" s="71">
        <f si="5" t="shared"/>
        <v>35</v>
      </c>
      <c r="I30" s="69">
        <f si="6" t="shared"/>
        <v>140</v>
      </c>
      <c r="J30" s="72">
        <f si="4" t="shared"/>
        <v>4.375</v>
      </c>
      <c r="K30" s="73"/>
      <c r="L30" s="73"/>
    </row>
    <row ht="15.75" r="31" spans="1:12" x14ac:dyDescent="0.25">
      <c r="A31" s="100"/>
      <c r="B31" s="67" t="s">
        <v>79</v>
      </c>
      <c r="C31" s="83"/>
      <c r="D31" s="82">
        <v>12</v>
      </c>
      <c r="E31" s="70">
        <f si="3" t="shared"/>
        <v>1</v>
      </c>
      <c r="F31" s="69" t="s">
        <v>6</v>
      </c>
      <c r="G31" s="69">
        <v>16</v>
      </c>
      <c r="H31" s="71">
        <f si="5" t="shared"/>
        <v>16</v>
      </c>
      <c r="I31" s="69">
        <f si="6" t="shared"/>
        <v>192</v>
      </c>
      <c r="J31" s="72">
        <f si="4" t="shared"/>
        <v>2</v>
      </c>
      <c r="K31" s="73"/>
      <c r="L31" s="73"/>
    </row>
    <row ht="15.75" r="32" spans="1:12" x14ac:dyDescent="0.25">
      <c r="A32" s="74" t="s">
        <v>11</v>
      </c>
      <c r="B32" s="67"/>
      <c r="C32" s="67"/>
      <c r="D32" s="69">
        <f>SUM(D26:D31)</f>
        <v>71</v>
      </c>
      <c r="E32" s="69"/>
      <c r="F32" s="69"/>
      <c r="G32" s="69"/>
      <c r="H32" s="67"/>
      <c r="I32" s="75">
        <f>SUM(I26:I31)</f>
        <v>1236</v>
      </c>
      <c r="J32" s="76">
        <f>SUM(J26:J31)</f>
        <v>20.375</v>
      </c>
      <c r="K32" s="77"/>
      <c r="L32" s="77"/>
    </row>
    <row ht="15.75" r="33" spans="1:12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81"/>
      <c r="K33" s="61"/>
      <c r="L33" s="61"/>
    </row>
    <row ht="15.75" r="34" spans="1:12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81"/>
      <c r="K34" s="61"/>
      <c r="L34" s="61"/>
    </row>
    <row customHeight="1" ht="30.75" r="35" spans="1:12" x14ac:dyDescent="0.25">
      <c r="A35" s="98" t="s">
        <v>14</v>
      </c>
      <c r="B35" s="67" t="s">
        <v>80</v>
      </c>
      <c r="C35" s="67"/>
      <c r="D35" s="69">
        <v>2</v>
      </c>
      <c r="E35" s="70">
        <v>1</v>
      </c>
      <c r="F35" s="69" t="s">
        <v>35</v>
      </c>
      <c r="G35" s="69">
        <v>16</v>
      </c>
      <c r="H35" s="71">
        <f>G35*E35</f>
        <v>16</v>
      </c>
      <c r="I35" s="69">
        <f>(G35*D35)</f>
        <v>32</v>
      </c>
      <c r="J35" s="72">
        <f>H35/8</f>
        <v>2</v>
      </c>
      <c r="K35" s="73"/>
      <c r="L35" s="73"/>
    </row>
    <row ht="15.75" r="36" spans="1:12" x14ac:dyDescent="0.25">
      <c r="A36" s="99"/>
      <c r="B36" s="67" t="s">
        <v>19</v>
      </c>
      <c r="C36" s="67"/>
      <c r="D36" s="69">
        <v>3</v>
      </c>
      <c r="E36" s="70">
        <v>1</v>
      </c>
      <c r="F36" s="69" t="s">
        <v>35</v>
      </c>
      <c r="G36" s="69">
        <v>8</v>
      </c>
      <c r="H36" s="67">
        <f ref="H36" si="7" t="shared">G36*E36</f>
        <v>8</v>
      </c>
      <c r="I36" s="69">
        <f ref="I36:I39" si="8" t="shared">(G36*D36)</f>
        <v>24</v>
      </c>
      <c r="J36" s="72">
        <f ref="J36:J39" si="9" t="shared">H36/8</f>
        <v>1</v>
      </c>
      <c r="K36" s="73"/>
      <c r="L36" s="73"/>
    </row>
    <row ht="15.75" r="37" spans="1:12" x14ac:dyDescent="0.25">
      <c r="A37" s="99"/>
      <c r="B37" s="67" t="s">
        <v>20</v>
      </c>
      <c r="C37" s="67"/>
      <c r="D37" s="69">
        <v>3</v>
      </c>
      <c r="E37" s="70">
        <v>1</v>
      </c>
      <c r="F37" s="69" t="s">
        <v>35</v>
      </c>
      <c r="G37" s="69">
        <v>16</v>
      </c>
      <c r="H37" s="67">
        <f>G37*E37</f>
        <v>16</v>
      </c>
      <c r="I37" s="69">
        <f si="8" t="shared"/>
        <v>48</v>
      </c>
      <c r="J37" s="72">
        <f si="9" t="shared"/>
        <v>2</v>
      </c>
      <c r="K37" s="73"/>
      <c r="L37" s="73"/>
    </row>
    <row ht="15.75" r="38" spans="1:12" x14ac:dyDescent="0.25">
      <c r="A38" s="99"/>
      <c r="B38" s="69" t="s">
        <v>81</v>
      </c>
      <c r="C38" s="82"/>
      <c r="D38" s="82">
        <v>2</v>
      </c>
      <c r="E38" s="70">
        <v>1</v>
      </c>
      <c r="F38" s="69" t="s">
        <v>35</v>
      </c>
      <c r="G38" s="69">
        <v>8</v>
      </c>
      <c r="H38" s="67">
        <f ref="H38:H39" si="10" t="shared">G38*E38</f>
        <v>8</v>
      </c>
      <c r="I38" s="69">
        <f si="8" t="shared"/>
        <v>16</v>
      </c>
      <c r="J38" s="72">
        <f si="9" t="shared"/>
        <v>1</v>
      </c>
      <c r="K38" s="73"/>
      <c r="L38" s="73"/>
    </row>
    <row ht="15.75" r="39" spans="1:12" x14ac:dyDescent="0.25">
      <c r="A39" s="99"/>
      <c r="B39" s="69" t="s">
        <v>82</v>
      </c>
      <c r="C39" s="67"/>
      <c r="D39" s="69">
        <v>2</v>
      </c>
      <c r="E39" s="70">
        <v>1</v>
      </c>
      <c r="F39" s="69" t="s">
        <v>35</v>
      </c>
      <c r="G39" s="69">
        <v>8</v>
      </c>
      <c r="H39" s="67">
        <f si="10" t="shared"/>
        <v>8</v>
      </c>
      <c r="I39" s="69">
        <f si="8" t="shared"/>
        <v>16</v>
      </c>
      <c r="J39" s="72">
        <f si="9" t="shared"/>
        <v>1</v>
      </c>
      <c r="K39" s="73"/>
      <c r="L39" s="73"/>
    </row>
    <row ht="15.75" r="40" spans="1:12" x14ac:dyDescent="0.25">
      <c r="A40" s="100"/>
      <c r="B40" s="69"/>
      <c r="C40" s="67"/>
      <c r="D40" s="69"/>
      <c r="E40" s="69"/>
      <c r="F40" s="69"/>
      <c r="G40" s="69"/>
      <c r="H40" s="67"/>
      <c r="I40" s="69"/>
      <c r="J40" s="72"/>
      <c r="K40" s="73"/>
      <c r="L40" s="73"/>
    </row>
    <row ht="15.75" r="41" spans="1:12" x14ac:dyDescent="0.25">
      <c r="A41" s="74" t="s">
        <v>11</v>
      </c>
      <c r="B41" s="67"/>
      <c r="C41" s="67"/>
      <c r="D41" s="74">
        <f>SUM(D35:D40)</f>
        <v>12</v>
      </c>
      <c r="E41" s="69"/>
      <c r="F41" s="69"/>
      <c r="G41" s="69"/>
      <c r="H41" s="67"/>
      <c r="I41" s="75">
        <f>SUM(I35:I40)</f>
        <v>136</v>
      </c>
      <c r="J41" s="76">
        <f>SUM(J35:J40)</f>
        <v>7</v>
      </c>
      <c r="K41" s="77"/>
      <c r="L41" s="77"/>
    </row>
    <row ht="15.75" r="42" spans="1:12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1"/>
      <c r="L42" s="61"/>
    </row>
    <row ht="15.75" r="43" spans="1:12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1"/>
      <c r="L43" s="61"/>
    </row>
    <row ht="15.75" r="44" spans="1:12" x14ac:dyDescent="0.25">
      <c r="A44" s="84" t="s">
        <v>11</v>
      </c>
      <c r="B44" s="85"/>
      <c r="C44" s="85"/>
      <c r="D44" s="86">
        <f>D10+D24+D32+D41</f>
        <v>580</v>
      </c>
      <c r="E44" s="85"/>
      <c r="F44" s="85"/>
      <c r="G44" s="85"/>
      <c r="H44" s="85"/>
      <c r="I44" s="86">
        <f>I10+I24+I32+I41</f>
        <v>7100</v>
      </c>
      <c r="J44" s="86">
        <f>J10+J24+J32+J41</f>
        <v>90.375</v>
      </c>
      <c r="K44" s="87"/>
      <c r="L44" s="87"/>
    </row>
    <row customHeight="1" ht="39" r="45" spans="1:12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1"/>
      <c r="L45" s="61"/>
    </row>
    <row ht="15.75" r="46" spans="1:12" x14ac:dyDescent="0.25">
      <c r="A46" s="88" t="s">
        <v>50</v>
      </c>
      <c r="B46" s="48" t="s">
        <v>83</v>
      </c>
      <c r="C46" s="60"/>
      <c r="D46" s="60"/>
      <c r="E46" s="60"/>
      <c r="F46" s="60"/>
      <c r="G46" s="60"/>
      <c r="H46" s="60"/>
      <c r="I46" s="60"/>
      <c r="J46" s="60"/>
      <c r="K46" s="61"/>
      <c r="L46" s="61"/>
    </row>
    <row ht="15.75" r="47" spans="1:12" x14ac:dyDescent="0.25">
      <c r="A47" s="60"/>
      <c r="B47" s="89" t="s">
        <v>84</v>
      </c>
      <c r="C47" s="60"/>
      <c r="D47" s="60"/>
      <c r="E47" s="60"/>
      <c r="F47" s="60"/>
      <c r="G47" s="60"/>
      <c r="H47" s="60"/>
      <c r="I47" s="60"/>
      <c r="J47" s="60"/>
      <c r="K47" s="61"/>
      <c r="L47" s="61"/>
    </row>
    <row ht="15.75" r="48" spans="1:12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1"/>
      <c r="L48" s="61"/>
    </row>
  </sheetData>
  <mergeCells count="4">
    <mergeCell ref="A7:A9"/>
    <mergeCell ref="A12:A23"/>
    <mergeCell ref="A26:A31"/>
    <mergeCell ref="A35:A40"/>
  </mergeCells>
  <pageMargins bottom="0.75" footer="0.3" header="0.3" left="0.25" right="0.25" top="0.75"/>
  <pageSetup horizontalDpi="4294967294" orientation="portrait" paperSize="9" r:id="rId1" scale="56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20"/>
  <sheetViews>
    <sheetView workbookViewId="0" zoomScale="89" zoomScaleNormal="89">
      <selection activeCell="I2" sqref="I2"/>
    </sheetView>
  </sheetViews>
  <sheetFormatPr defaultRowHeight="14.25" x14ac:dyDescent="0.2"/>
  <cols>
    <col min="1" max="1" customWidth="true" style="3" width="27.28515625" collapsed="false"/>
    <col min="2" max="2" customWidth="true" style="3" width="19.85546875" collapsed="false"/>
    <col min="3" max="4" customWidth="true" style="3" width="19.0" collapsed="false"/>
    <col min="5" max="5" bestFit="true" customWidth="true" style="3" width="45.7109375" collapsed="false"/>
    <col min="6" max="6" customWidth="true" style="3" width="11.0" collapsed="false"/>
    <col min="7" max="7" customWidth="true" style="3" width="10.28515625" collapsed="false"/>
    <col min="8" max="8" customWidth="true" style="3" width="12.5703125" collapsed="false"/>
    <col min="9" max="9" customWidth="true" style="3" width="11.28515625" collapsed="false"/>
    <col min="10" max="10" style="3" width="9.140625" collapsed="false"/>
    <col min="11" max="12" customWidth="true" style="39" width="18.42578125" collapsed="false"/>
    <col min="13" max="16384" style="3" width="9.140625" collapsed="false"/>
  </cols>
  <sheetData>
    <row customHeight="1" ht="25.5" r="1" spans="1:12" x14ac:dyDescent="0.35">
      <c r="A1" s="41" t="s">
        <v>53</v>
      </c>
      <c r="B1" s="42"/>
      <c r="C1" s="42"/>
      <c r="D1" s="42"/>
      <c r="E1" s="42"/>
      <c r="F1" s="15"/>
      <c r="G1" s="15"/>
    </row>
    <row customHeight="1" ht="88.5" r="2" spans="1:12" x14ac:dyDescent="0.25">
      <c r="A2" s="43"/>
      <c r="B2" s="44"/>
      <c r="C2" s="42"/>
      <c r="D2" s="42"/>
      <c r="E2" s="42"/>
      <c r="F2" s="15"/>
      <c r="G2" s="15"/>
    </row>
    <row ht="15.75" r="3" spans="1:12" x14ac:dyDescent="0.25">
      <c r="A3" s="45" t="s">
        <v>54</v>
      </c>
      <c r="B3" s="45" t="s">
        <v>55</v>
      </c>
      <c r="C3" s="46" t="s">
        <v>43</v>
      </c>
      <c r="D3" s="46" t="s">
        <v>39</v>
      </c>
      <c r="E3" s="47" t="s">
        <v>60</v>
      </c>
      <c r="F3" s="15"/>
      <c r="G3" s="15"/>
    </row>
    <row ht="15.75" r="4" spans="1:12" x14ac:dyDescent="0.25">
      <c r="A4" s="48" t="s">
        <v>56</v>
      </c>
      <c r="B4" s="48" t="s">
        <v>57</v>
      </c>
      <c r="C4" s="49"/>
      <c r="D4" s="49"/>
      <c r="E4" s="47"/>
      <c r="F4" s="15"/>
      <c r="G4" s="15"/>
    </row>
    <row ht="31.5" r="5" spans="1:12" x14ac:dyDescent="0.25">
      <c r="A5" s="48" t="s">
        <v>58</v>
      </c>
      <c r="B5" s="48" t="s">
        <v>59</v>
      </c>
      <c r="C5" s="49"/>
      <c r="D5" s="49"/>
      <c r="E5" s="50" t="s">
        <v>73</v>
      </c>
      <c r="F5" s="15"/>
      <c r="G5" s="15"/>
    </row>
    <row ht="47.25" r="6" spans="1:12" x14ac:dyDescent="0.25">
      <c r="A6" s="48" t="s">
        <v>70</v>
      </c>
      <c r="B6" s="48" t="s">
        <v>59</v>
      </c>
      <c r="C6" s="49"/>
      <c r="D6" s="49"/>
      <c r="E6" s="50" t="s">
        <v>71</v>
      </c>
      <c r="F6" s="15"/>
      <c r="G6" s="15"/>
    </row>
    <row ht="47.25" r="7" spans="1:12" x14ac:dyDescent="0.25">
      <c r="A7" s="48" t="s">
        <v>61</v>
      </c>
      <c r="B7" s="50" t="s">
        <v>62</v>
      </c>
      <c r="C7" s="49"/>
      <c r="D7" s="49"/>
      <c r="E7" s="50" t="s">
        <v>63</v>
      </c>
      <c r="F7" s="15"/>
      <c r="G7" s="15"/>
    </row>
    <row ht="15.75" r="8" spans="1:12" x14ac:dyDescent="0.25">
      <c r="A8" s="48" t="s">
        <v>65</v>
      </c>
      <c r="B8" s="48"/>
      <c r="C8" s="49"/>
      <c r="D8" s="49"/>
      <c r="E8" s="48" t="s">
        <v>66</v>
      </c>
      <c r="F8" s="15"/>
      <c r="G8" s="15"/>
    </row>
    <row ht="47.25" r="9" spans="1:12" x14ac:dyDescent="0.25">
      <c r="A9" s="48" t="s">
        <v>64</v>
      </c>
      <c r="B9" s="48" t="s">
        <v>67</v>
      </c>
      <c r="C9" s="49"/>
      <c r="D9" s="49"/>
      <c r="E9" s="50" t="s">
        <v>68</v>
      </c>
      <c r="F9" s="15"/>
      <c r="G9" s="15"/>
    </row>
    <row ht="47.25" r="10" spans="1:12" x14ac:dyDescent="0.25">
      <c r="A10" s="48" t="s">
        <v>64</v>
      </c>
      <c r="B10" s="48" t="s">
        <v>67</v>
      </c>
      <c r="C10" s="47"/>
      <c r="D10" s="47"/>
      <c r="E10" s="50" t="s">
        <v>68</v>
      </c>
      <c r="F10" s="15"/>
      <c r="G10" s="15"/>
    </row>
    <row ht="47.25" r="11" spans="1:12" x14ac:dyDescent="0.25">
      <c r="A11" s="48" t="s">
        <v>64</v>
      </c>
      <c r="B11" s="48" t="s">
        <v>67</v>
      </c>
      <c r="C11" s="47"/>
      <c r="D11" s="47"/>
      <c r="E11" s="50" t="s">
        <v>68</v>
      </c>
      <c r="F11" s="15"/>
      <c r="G11" s="15"/>
    </row>
    <row ht="47.25" r="12" spans="1:12" x14ac:dyDescent="0.25">
      <c r="A12" s="48" t="s">
        <v>64</v>
      </c>
      <c r="B12" s="48" t="s">
        <v>67</v>
      </c>
      <c r="C12" s="47"/>
      <c r="D12" s="47"/>
      <c r="E12" s="50" t="s">
        <v>68</v>
      </c>
      <c r="F12" s="15"/>
      <c r="G12" s="15"/>
    </row>
    <row ht="47.25" r="13" spans="1:12" x14ac:dyDescent="0.25">
      <c r="A13" s="48" t="s">
        <v>64</v>
      </c>
      <c r="B13" s="48" t="s">
        <v>67</v>
      </c>
      <c r="C13" s="47"/>
      <c r="D13" s="47"/>
      <c r="E13" s="50" t="s">
        <v>68</v>
      </c>
      <c r="F13" s="15"/>
      <c r="G13" s="15"/>
    </row>
    <row ht="15.75" r="14" spans="1:12" x14ac:dyDescent="0.25">
      <c r="A14" s="45"/>
      <c r="B14" s="45"/>
      <c r="C14" s="47"/>
      <c r="D14" s="47"/>
      <c r="E14" s="47"/>
      <c r="F14" s="15"/>
      <c r="G14" s="15"/>
    </row>
    <row customFormat="1" ht="15.75" r="15" s="15" spans="1:12" x14ac:dyDescent="0.25">
      <c r="A15" s="47"/>
      <c r="B15" s="47"/>
      <c r="C15" s="47"/>
      <c r="D15" s="47"/>
      <c r="E15" s="47"/>
      <c r="K15" s="40"/>
      <c r="L15" s="40"/>
    </row>
    <row customFormat="1" ht="15.75" r="16" s="15" spans="1:12" x14ac:dyDescent="0.25">
      <c r="A16" s="101" t="s">
        <v>72</v>
      </c>
      <c r="B16" s="101"/>
      <c r="C16" s="51"/>
      <c r="D16" s="52"/>
      <c r="E16" s="51"/>
      <c r="K16" s="40"/>
      <c r="L16" s="40"/>
    </row>
    <row customHeight="1" ht="39" r="17" spans="1:7" x14ac:dyDescent="0.25">
      <c r="A17" s="47"/>
      <c r="B17" s="47"/>
      <c r="C17" s="47"/>
      <c r="D17" s="47"/>
      <c r="E17" s="47"/>
      <c r="F17" s="15"/>
      <c r="G17" s="15"/>
    </row>
    <row ht="15.75" r="18" spans="1:7" x14ac:dyDescent="0.25">
      <c r="A18" s="53" t="s">
        <v>69</v>
      </c>
      <c r="B18" s="48" t="s">
        <v>83</v>
      </c>
      <c r="C18" s="47"/>
      <c r="D18" s="47"/>
      <c r="E18" s="47"/>
      <c r="F18" s="15"/>
      <c r="G18" s="15"/>
    </row>
    <row ht="15.75" r="19" spans="1:7" x14ac:dyDescent="0.25">
      <c r="A19" s="47"/>
      <c r="B19" s="48" t="s">
        <v>84</v>
      </c>
      <c r="C19" s="47"/>
      <c r="D19" s="47"/>
      <c r="E19" s="47"/>
      <c r="F19" s="15"/>
      <c r="G19" s="15"/>
    </row>
    <row r="20" spans="1:7" x14ac:dyDescent="0.2">
      <c r="A20" s="15"/>
      <c r="B20" s="15"/>
      <c r="C20" s="15"/>
      <c r="D20" s="15"/>
      <c r="E20" s="15"/>
      <c r="F20" s="15"/>
      <c r="G20" s="15"/>
    </row>
  </sheetData>
  <mergeCells count="1">
    <mergeCell ref="A16:B16"/>
  </mergeCells>
  <pageMargins bottom="0.75" footer="0.3" header="0.3" left="0.25" right="0.25" top="0.75"/>
  <pageSetup orientation="landscape" paperSize="9" r:id="rId1" scale="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Top Vision</vt:lpstr>
      <vt:lpstr>Cenova poptavka cast A</vt:lpstr>
      <vt:lpstr>Cenova poptavka cast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2017-02-04T21:15:51Z</dcterms:created>
  <cp:lastPrinted>2017-11-09T13:09:56Z</cp:lastPrinted>
  <dcterms:modified xsi:type="dcterms:W3CDTF">2017-11-29T14:44:41Z</dcterms:modified>
</cp:coreProperties>
</file>