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windowHeight="10752" windowWidth="9720" xWindow="-12" yWindow="48"/>
  </bookViews>
  <sheets>
    <sheet name="kalkulačka projektu" r:id="rId1" sheetId="3"/>
    <sheet name="přehled jednotek" r:id="rId2" sheetId="2" state="hidden"/>
    <sheet name="spolufinancování" r:id="rId3" sheetId="4" state="hidden"/>
    <sheet name="data" r:id="rId4" sheetId="5" state="hidden"/>
    <sheet name="List1" r:id="rId5" sheetId="6"/>
  </sheets>
  <definedNames>
    <definedName localSheetId="1" name="_ftn1">'přehled jednotek'!$G$9</definedName>
    <definedName localSheetId="1" name="_ftnref1">'přehled jednotek'!$G$6</definedName>
    <definedName name="DPH">data!$F$2:$F$4</definedName>
    <definedName name="nájem">data!$D$2:$D$4</definedName>
    <definedName name="příjemce">data!$B$2:$B$8</definedName>
    <definedName name="rekvalifikace">data!$E$2:$E$4</definedName>
    <definedName name="území">data!$G$2:$G$4</definedName>
    <definedName name="zprovoznění">data!$C$2:$C$7</definedName>
  </definedNames>
  <calcPr calcId="145621"/>
  <customWorkbookViews>
    <customWorkbookView activeSheetId="3" guid="{A594C90E-2FDA-4253-A15F-911FD0508768}" maximized="1" mergeInterval="0" name="Mašín Zdeněk Ing. – osobní zobrazení" personalView="1" windowHeight="779" windowWidth="1276"/>
  </customWorkbookViews>
</workbook>
</file>

<file path=xl/calcChain.xml><?xml version="1.0" encoding="utf-8"?>
<calcChain xmlns="http://schemas.openxmlformats.org/spreadsheetml/2006/main">
  <c i="3" l="1" r="F25"/>
  <c i="3" l="1" r="E23"/>
  <c i="3" r="F23" s="1"/>
  <c i="3" l="1" r="E33"/>
  <c i="3" l="1" r="E36"/>
  <c i="3" l="1" r="E34"/>
  <c i="3" l="1" r="E32"/>
  <c i="3" l="1" r="D36"/>
  <c i="3" l="1" r="F26"/>
  <c i="3" r="E22"/>
  <c i="3" r="F22" s="1"/>
  <c i="3" r="E21"/>
  <c i="3" r="E20"/>
  <c i="3" r="E19"/>
  <c i="3" r="F19" s="1"/>
  <c i="3" l="1" r="F21"/>
  <c i="3" r="G21" s="1"/>
  <c i="3" r="F20"/>
  <c i="3" r="G20" s="1"/>
  <c i="3" r="G22"/>
  <c i="3" r="G19"/>
  <c i="3" l="1" r="E12"/>
  <c i="3" l="1" r="G23"/>
  <c i="3" r="F12"/>
  <c i="3" r="G12" s="1"/>
  <c i="3" r="E18"/>
  <c i="3" r="E17"/>
  <c i="3" r="E16"/>
  <c i="3" r="E15"/>
  <c i="3" l="1" r="F15"/>
  <c i="3" r="F17"/>
  <c i="3" r="G17" s="1"/>
  <c i="3" r="F16"/>
  <c i="3" r="G16" s="1"/>
  <c i="3" r="F18"/>
  <c i="3" r="G18" s="1"/>
  <c i="3" r="E11"/>
  <c i="3" r="E13"/>
  <c i="3" r="E14"/>
  <c i="3" l="1" r="D34"/>
  <c i="3" r="D37"/>
  <c i="3" r="D33"/>
  <c i="3" r="G15"/>
  <c i="3" r="D32" s="1"/>
  <c i="3" r="F11"/>
  <c i="3" r="G11" s="1"/>
  <c i="3" r="F14"/>
  <c i="3" r="G14" s="1"/>
  <c i="3" r="F13"/>
  <c i="3" r="G13" s="1"/>
  <c i="3" l="1" r="G24"/>
  <c i="3" l="1" r="G25"/>
  <c i="3" r="G27" s="1"/>
  <c i="3" r="G26"/>
  <c i="3" r="D38"/>
  <c i="3" r="E38" s="1"/>
</calcChain>
</file>

<file path=xl/sharedStrings.xml><?xml version="1.0" encoding="utf-8"?>
<sst xmlns="http://schemas.openxmlformats.org/spreadsheetml/2006/main" count="168" uniqueCount="139">
  <si>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</si>
  <si>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</si>
  <si>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</si>
  <si>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</si>
  <si>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</si>
  <si>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</si>
  <si>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</si>
  <si>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</si>
  <si>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</si>
  <si>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</si>
  <si>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</si>
  <si>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</si>
  <si>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</si>
  <si>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</si>
  <si>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</si>
  <si>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</si>
  <si>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</si>
  <si>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</si>
  <si>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</si>
  <si>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</si>
  <si>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</si>
  <si>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</si>
  <si>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</si>
  <si>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</si>
  <si>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</si>
  <si>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</si>
  <si>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</si>
  <si>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</si>
  <si>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</si>
  <si>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</si>
  <si>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</si>
  <si>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</si>
  <si>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</si>
  <si>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</si>
  <si>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</si>
  <si>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</si>
  <si>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</si>
  <si>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</si>
  <si>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</si>
  <si>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místo</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</si>
  <si>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</si>
  <si>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</si>
  <si>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</si>
  <si>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</si>
  <si>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</si>
  <si>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</si>
  <si>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</si>
  <si>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</si>
  <si>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</si>
  <si>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</si>
  <si>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</si>
  <si>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Dotace celkem</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</si>
  <si>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</si>
  <si>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</si>
  <si>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</si>
  <si>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</si>
  <si>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</si>
  <si>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</si>
  <si>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</si>
  <si>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</si>
  <si>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</si>
  <si>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</si>
  <si>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</si>
  <si>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</si>
  <si>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</si>
  <si>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</si>
  <si>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</si>
  <si>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</si>
  <si>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</si>
  <si>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</si>
  <si>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</si>
  <si>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</si>
  <si>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</si>
  <si>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</si>
  <si>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</si>
  <si>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</si>
  <si>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</si>
  <si>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</si>
  <si>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</si>
  <si>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</si>
  <si>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</si>
  <si>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</si>
  <si>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</si>
  <si>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</si>
  <si>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</si>
  <si>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</si>
  <si>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</si>
  <si>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</si>
  <si>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</si>
  <si>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</si>
  <si>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Vybudování</t>
  </si>
  <si>
    <t>Transformace</t>
  </si>
  <si>
    <t>Ano</t>
  </si>
  <si>
    <t>Ne</t>
  </si>
  <si>
    <t>Plátce</t>
  </si>
  <si>
    <t>Neplátce</t>
  </si>
  <si>
    <t>Celá ČR mimo Prahu</t>
  </si>
  <si>
    <t>Nárok na dotaci celkem</t>
  </si>
  <si>
    <t>Spolufinancování pro příjemce z hl. m. Prahy</t>
  </si>
  <si>
    <t>%</t>
  </si>
  <si>
    <t>Spolufinancování pro příjemce z méně rozvinutého regionu (celá ČR mimo Prahu)</t>
  </si>
  <si>
    <t>Nájem za úplatu?</t>
  </si>
  <si>
    <t>Rekvalifikace pečujících osob?</t>
  </si>
  <si>
    <t>Plátce DPH?</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</si>
  <si>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</si>
  <si>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</si>
  <si>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</si>
  <si>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</si>
  <si>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</si>
  <si>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</si>
  <si>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</si>
  <si>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</si>
  <si>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</si>
  <si>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</si>
  <si>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</si>
  <si>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</si>
  <si>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</si>
  <si>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 xml:space="preserve">Rozpočet projektové žádosti </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</si>
  <si>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</si>
  <si>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</si>
  <si>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</si>
  <si>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</si>
  <si>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</si>
  <si>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Zařízení péče o děti již podpořené z MPSV</t>
  </si>
  <si>
    <t>Dětská skupina již evidovaná u MPSV</t>
  </si>
  <si>
    <t>Zde zadejte obsazenost, kterou předpokládáte, že dosáhnete</t>
  </si>
  <si>
    <t>Obsazenost zařízení péče o děti (%)</t>
  </si>
  <si>
    <t>Zadejte způsob vzniku zařízení  či uvedení do provozu</t>
  </si>
  <si>
    <t>Zadejte kapacitu zařízení péče o děti (počet dětí: min. 5 - max. 24)</t>
  </si>
  <si>
    <t>Vymezení oprávněného žadatele</t>
  </si>
  <si>
    <t>Zadejte území realizace</t>
  </si>
  <si>
    <t>Vybudování zařízení péče o děti</t>
  </si>
  <si>
    <t>Transformace zařízení péče o děti</t>
  </si>
  <si>
    <t>Vybudování zařízení péče o děti - křížové financování</t>
  </si>
  <si>
    <t xml:space="preserve">Transformace zařízení péče o děti - křížové financování </t>
  </si>
  <si>
    <t>Zadání základních parametrů zařízení péče o děti</t>
  </si>
  <si>
    <t xml:space="preserve">Zařízení péče o děti podle živnostenského zákona </t>
  </si>
  <si>
    <t>1. záloha (snížená o % spolufinancování bude vyplacena po podpisu právního aktu)</t>
  </si>
  <si>
    <t>2. záloha (snížená o % spolufinancování bude vyplacena při zahájení provozu)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</si>
</sst>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44" formatCode="_-* #,##0.00\ &quot;Kč&quot;_-;\-* #,##0.00\ &quot;Kč&quot;_-;_-* &quot;-&quot;??\ &quot;Kč&quot;_-;_-@_-"/>
    <numFmt numFmtId="164" formatCode="#,##0\ &quot;Kč&quot;"/>
  </numFmts>
  <fonts count="25"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16"/>
      <color rgb="FFFF0000"/>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s>
  <cellStyleXfs count="3">
    <xf borderId="0" fillId="0" fontId="0" numFmtId="0"/>
    <xf applyAlignment="0" applyBorder="0" applyFill="0" applyNumberFormat="0" applyProtection="0" borderId="0" fillId="0" fontId="4" numFmtId="0"/>
    <xf applyAlignment="0" applyBorder="0" applyFill="0" applyFont="0" applyProtection="0" borderId="0" fillId="0" fontId="16" numFmtId="44"/>
  </cellStyleXfs>
  <cellXfs count="145">
    <xf borderId="0" fillId="0" fontId="0" numFmtId="0" xfId="0"/>
    <xf applyAlignment="1" borderId="0" fillId="0" fontId="0" numFmtId="0" xfId="0">
      <alignment wrapText="1"/>
    </xf>
    <xf applyFont="1" borderId="0" fillId="0" fontId="1" numFmtId="0" xfId="0"/>
    <xf applyAlignment="1" applyFont="1" borderId="0" fillId="0" fontId="2" numFmtId="0" xfId="0">
      <alignment horizontal="left" indent="5" vertical="center"/>
    </xf>
    <xf applyFont="1" borderId="0" fillId="0" fontId="3" numFmtId="0" xfId="0"/>
    <xf applyAlignment="1" borderId="0" fillId="0" fontId="4" numFmtId="0" xfId="1">
      <alignment horizontal="justify" vertical="center"/>
    </xf>
    <xf applyAlignment="1" borderId="0" fillId="0" fontId="0" numFmtId="0" xfId="0"/>
    <xf applyNumberFormat="1" borderId="0" fillId="0" fontId="0" numFmtId="9" xfId="0"/>
    <xf applyAlignment="1" borderId="0" fillId="0" fontId="0" numFmtId="0" xfId="0">
      <alignment horizontal="left" vertical="center" wrapText="1"/>
    </xf>
    <xf applyAlignment="1" applyBorder="1" borderId="7" fillId="0" fontId="0" numFmtId="0" xfId="0">
      <alignment horizontal="left" vertical="center" wrapText="1"/>
    </xf>
    <xf applyAlignment="1" applyBorder="1" applyNumberFormat="1" borderId="1" fillId="0" fontId="0" numFmtId="9" xfId="0">
      <alignment horizontal="center" vertical="center"/>
    </xf>
    <xf applyAlignment="1" applyBorder="1" applyNumberFormat="1" borderId="8" fillId="0" fontId="0" numFmtId="9" xfId="0">
      <alignment horizontal="center" vertical="center"/>
    </xf>
    <xf applyAlignment="1" applyBorder="1" borderId="9" fillId="0" fontId="0" numFmtId="0" xfId="0">
      <alignment horizontal="left" vertical="center" wrapText="1"/>
    </xf>
    <xf applyAlignment="1" applyBorder="1" applyNumberFormat="1" borderId="10" fillId="0" fontId="0" numFmtId="9" xfId="0">
      <alignment horizontal="center" vertical="center"/>
    </xf>
    <xf applyAlignment="1" applyBorder="1" applyNumberFormat="1" borderId="11" fillId="0" fontId="0" numFmtId="9" xfId="0">
      <alignment horizontal="center" vertical="center"/>
    </xf>
    <xf applyAlignment="1" applyBorder="1" borderId="17" fillId="0" fontId="0" numFmtId="0" xfId="0">
      <alignment horizontal="left" vertical="center" wrapText="1"/>
    </xf>
    <xf applyAlignment="1" applyBorder="1" applyNumberFormat="1" borderId="2" fillId="0" fontId="0" numFmtId="9" xfId="0">
      <alignment horizontal="center" vertical="center"/>
    </xf>
    <xf applyAlignment="1" applyBorder="1" applyNumberFormat="1" borderId="18" fillId="0" fontId="0" numFmtId="9" xfId="0">
      <alignment horizontal="center" vertical="center"/>
    </xf>
    <xf applyAlignment="1" applyBorder="1" borderId="12" fillId="0" fontId="0" numFmtId="0" xfId="0">
      <alignment horizontal="left" vertical="center" wrapText="1"/>
    </xf>
    <xf applyAlignment="1" applyBorder="1" applyNumberFormat="1" borderId="3" fillId="0" fontId="0" numFmtId="9" xfId="0">
      <alignment horizontal="center" vertical="center"/>
    </xf>
    <xf applyAlignment="1" applyBorder="1" applyNumberFormat="1" borderId="13" fillId="0" fontId="0" numFmtId="9" xfId="0">
      <alignment horizontal="center" vertical="center"/>
    </xf>
    <xf applyAlignment="1" applyFont="1" borderId="0" fillId="0" fontId="8" numFmtId="0" xfId="0">
      <alignment vertical="center" wrapText="1"/>
    </xf>
    <xf applyAlignment="1" borderId="0" fillId="0" fontId="0" numFmtId="0" xfId="0">
      <alignment horizontal="center" vertical="center"/>
    </xf>
    <xf applyProtection="1" borderId="0" fillId="0" fontId="0" numFmtId="0" xfId="0">
      <protection locked="0"/>
    </xf>
    <xf applyFont="1" applyProtection="1" borderId="0" fillId="0" fontId="5" numFmtId="0" xfId="0">
      <protection hidden="1"/>
    </xf>
    <xf applyProtection="1" borderId="0" fillId="0" fontId="0" numFmtId="0" xfId="0">
      <protection hidden="1"/>
    </xf>
    <xf applyAlignment="1" applyBorder="1" borderId="0" fillId="0" fontId="0" numFmtId="0" xfId="0">
      <alignment wrapText="1"/>
    </xf>
    <xf applyBorder="1" applyFont="1" borderId="4" fillId="0" fontId="0" numFmtId="0" xfId="0"/>
    <xf applyAlignment="1" applyBorder="1" applyFont="1" borderId="7" fillId="0" fontId="0" numFmtId="0" xfId="0">
      <alignment horizontal="center" vertical="center"/>
    </xf>
    <xf applyAlignment="1" applyBorder="1" applyFont="1" borderId="1" fillId="0" fontId="9" numFmtId="0" xfId="0">
      <alignment shrinkToFit="1" vertical="center" wrapText="1"/>
    </xf>
    <xf applyAlignment="1" applyBorder="1" applyFont="1" borderId="9" fillId="0" fontId="0" numFmtId="0" xfId="0">
      <alignment horizontal="center" vertical="center"/>
    </xf>
    <xf applyAlignment="1" applyBorder="1" applyFill="1" applyFont="1" borderId="5" fillId="2" fontId="10" numFmtId="0" xfId="0">
      <alignment horizontal="center" vertical="center"/>
    </xf>
    <xf applyAlignment="1" applyBorder="1" applyFill="1" applyFont="1" borderId="5" fillId="2" fontId="10" numFmtId="0" xfId="0">
      <alignment horizontal="center" vertical="center" wrapText="1"/>
    </xf>
    <xf applyAlignment="1" applyBorder="1" applyFill="1" applyFont="1" borderId="6" fillId="2" fontId="10" numFmtId="0" xfId="0">
      <alignment horizontal="center" vertical="center" wrapText="1"/>
    </xf>
    <xf applyAlignment="1" applyBorder="1" applyFont="1" borderId="1" fillId="0" fontId="11" numFmtId="0" xfId="0">
      <alignment vertical="center"/>
    </xf>
    <xf applyAlignment="1" applyBorder="1" applyFont="1" borderId="1" fillId="0" fontId="11" numFmtId="0" xfId="0">
      <alignment vertical="center" wrapText="1"/>
    </xf>
    <xf applyAlignment="1" applyBorder="1" applyFont="1" applyNumberFormat="1" borderId="1" fillId="0" fontId="11" numFmtId="164" xfId="0">
      <alignment horizontal="center" vertical="center" wrapText="1"/>
    </xf>
    <xf applyAlignment="1" applyBorder="1" applyFont="1" applyNumberFormat="1" borderId="8" fillId="0" fontId="11" numFmtId="164" xfId="0">
      <alignment horizontal="center" vertical="center" wrapText="1"/>
    </xf>
    <xf applyAlignment="1" applyBorder="1" applyFont="1" borderId="1" fillId="0" fontId="11" numFmtId="0" xfId="0">
      <alignment horizontal="left" shrinkToFit="1" vertical="center" wrapText="1"/>
    </xf>
    <xf applyAlignment="1" applyBorder="1" applyFont="1" applyNumberFormat="1" borderId="1" fillId="0" fontId="11" numFmtId="6" xfId="0">
      <alignment shrinkToFit="1" vertical="center" wrapText="1"/>
    </xf>
    <xf applyAlignment="1" applyBorder="1" applyFont="1" borderId="1" fillId="0" fontId="11" numFmtId="0" xfId="0">
      <alignment shrinkToFit="1" vertical="center" wrapText="1"/>
    </xf>
    <xf applyAlignment="1" applyBorder="1" applyFont="1" applyNumberFormat="1" borderId="1" fillId="0" fontId="11" numFmtId="164" xfId="0">
      <alignment horizontal="center" shrinkToFit="1" vertical="center" wrapText="1"/>
    </xf>
    <xf applyAlignment="1" applyBorder="1" applyFont="1" applyNumberFormat="1" borderId="8" fillId="0" fontId="11" numFmtId="164" xfId="0">
      <alignment horizontal="center" shrinkToFit="1" vertical="center" wrapText="1"/>
    </xf>
    <xf applyAlignment="1" applyBorder="1" applyFont="1" borderId="10" fillId="0" fontId="11" numFmtId="0" xfId="0">
      <alignment vertical="center"/>
    </xf>
    <xf applyAlignment="1" applyBorder="1" applyFont="1" borderId="10" fillId="0" fontId="11" numFmtId="0" xfId="0">
      <alignment vertical="center" wrapText="1"/>
    </xf>
    <xf applyAlignment="1" applyBorder="1" applyFont="1" applyNumberFormat="1" borderId="10" fillId="0" fontId="11" numFmtId="164" xfId="0">
      <alignment horizontal="center" vertical="center" wrapText="1"/>
    </xf>
    <xf applyAlignment="1" applyBorder="1" applyFont="1" applyNumberFormat="1" borderId="11" fillId="0" fontId="11" numFmtId="164" xfId="0">
      <alignment horizontal="center" vertical="center" wrapText="1"/>
    </xf>
    <xf applyAlignment="1" applyBorder="1" applyFont="1" borderId="10" fillId="0" fontId="1" numFmtId="0" xfId="0">
      <alignment horizontal="center" vertical="center"/>
    </xf>
    <xf applyAlignment="1" applyBorder="1" applyFont="1" borderId="3" fillId="0" fontId="1" numFmtId="0" xfId="0">
      <alignment horizontal="center" vertical="center"/>
    </xf>
    <xf applyFont="1" borderId="0" fillId="0" fontId="15" numFmtId="0" xfId="0"/>
    <xf applyFont="1" applyProtection="1" borderId="0" fillId="0" fontId="17" numFmtId="0" xfId="0">
      <protection hidden="1"/>
    </xf>
    <xf applyBorder="1" applyFill="1" applyFont="1" applyProtection="1" borderId="0" fillId="0" fontId="1" numFmtId="0" xfId="0">
      <protection hidden="1"/>
    </xf>
    <xf applyBorder="1" applyFont="1" applyProtection="1" borderId="0" fillId="0" fontId="1" numFmtId="0" xfId="0">
      <protection hidden="1"/>
    </xf>
    <xf applyBorder="1" applyFill="1" applyFont="1" applyProtection="1" borderId="0" fillId="6" fontId="1" numFmtId="0" xfId="0">
      <protection hidden="1"/>
    </xf>
    <xf applyAlignment="1" applyBorder="1" applyFill="1" applyFont="1" applyProtection="1" borderId="0" fillId="6" fontId="1" numFmtId="0" xfId="0">
      <alignment vertical="center"/>
      <protection hidden="1"/>
    </xf>
    <xf applyAlignment="1" applyBorder="1" applyFill="1" applyFont="1" applyNumberFormat="1" applyProtection="1" borderId="0" fillId="6" fontId="1" numFmtId="164" xfId="0">
      <alignment horizontal="right" vertical="center"/>
      <protection hidden="1"/>
    </xf>
    <xf applyAlignment="1" applyBorder="1" applyFill="1" applyFont="1" applyProtection="1" borderId="22" fillId="5" fontId="1" numFmtId="0" xfId="0">
      <alignment horizontal="center" vertical="center"/>
      <protection hidden="1"/>
    </xf>
    <xf applyAlignment="1" applyBorder="1" applyFill="1" applyFont="1" applyProtection="1" borderId="22" fillId="5" fontId="1" numFmtId="0" xfId="0">
      <alignment horizontal="center" vertical="center" wrapText="1"/>
      <protection hidden="1"/>
    </xf>
    <xf applyBorder="1" applyFill="1" applyFont="1" applyProtection="1" borderId="34" fillId="8" fontId="0" numFmtId="0" xfId="0">
      <protection hidden="1"/>
    </xf>
    <xf applyAlignment="1" applyBorder="1" applyFill="1" applyFont="1" applyProtection="1" borderId="34" fillId="4" fontId="0" numFmtId="0" xfId="0">
      <alignment horizontal="center"/>
      <protection hidden="1"/>
    </xf>
    <xf applyBorder="1" applyFill="1" applyFont="1" applyNumberFormat="1" applyProtection="1" borderId="34" fillId="4" fontId="0" numFmtId="164" xfId="0">
      <protection hidden="1"/>
    </xf>
    <xf applyBorder="1" applyFill="1" applyFont="1" applyProtection="1" borderId="35" fillId="8" fontId="0" numFmtId="0" xfId="0">
      <protection hidden="1"/>
    </xf>
    <xf applyBorder="1" applyFill="1" applyFont="1" applyNumberFormat="1" applyProtection="1" borderId="35" fillId="4" fontId="0" numFmtId="164" xfId="0">
      <protection hidden="1"/>
    </xf>
    <xf applyAlignment="1" applyBorder="1" applyFill="1" applyFont="1" applyProtection="1" borderId="35" fillId="8" fontId="0" numFmtId="0" xfId="0">
      <alignment wrapText="1"/>
      <protection hidden="1"/>
    </xf>
    <xf applyAlignment="1" applyBorder="1" applyFill="1" applyFont="1" applyProtection="1" borderId="35" fillId="4" fontId="0" numFmtId="0" xfId="0">
      <alignment horizontal="center"/>
      <protection hidden="1"/>
    </xf>
    <xf applyBorder="1" applyFill="1" applyFont="1" applyProtection="1" borderId="35" fillId="4" fontId="0" numFmtId="0" xfId="0">
      <protection hidden="1"/>
    </xf>
    <xf applyAlignment="1" applyBorder="1" applyFill="1" applyFont="1" applyProtection="1" borderId="36" fillId="8" fontId="0" numFmtId="0" xfId="0">
      <alignment wrapText="1"/>
      <protection hidden="1"/>
    </xf>
    <xf applyAlignment="1" applyBorder="1" applyFill="1" applyFont="1" applyProtection="1" borderId="36" fillId="8" fontId="0" numFmtId="0" xfId="0">
      <alignment horizontal="center" vertical="center"/>
      <protection hidden="1"/>
    </xf>
    <xf applyBorder="1" applyFill="1" applyFont="1" applyProtection="1" borderId="36" fillId="4" fontId="0" numFmtId="0" xfId="0">
      <protection hidden="1"/>
    </xf>
    <xf applyAlignment="1" applyBorder="1" applyFill="1" applyFont="1" applyNumberFormat="1" applyProtection="1" borderId="36" fillId="4" fontId="0" numFmtId="164" xfId="0">
      <alignment horizontal="right" vertical="center"/>
      <protection hidden="1"/>
    </xf>
    <xf applyAlignment="1" applyBorder="1" applyFill="1" applyFont="1" applyProtection="1" borderId="36" fillId="8" fontId="0" numFmtId="0" xfId="0">
      <protection hidden="1"/>
    </xf>
    <xf applyAlignment="1" applyBorder="1" applyFill="1" applyFont="1" applyProtection="1" borderId="36" fillId="8" fontId="0" numFmtId="0" xfId="0">
      <alignment horizontal="center"/>
      <protection hidden="1"/>
    </xf>
    <xf applyAlignment="1" applyBorder="1" applyFill="1" applyFont="1" applyProtection="1" borderId="22" fillId="8" fontId="10" numFmtId="0" xfId="0">
      <alignment horizontal="left" vertical="center"/>
      <protection hidden="1"/>
    </xf>
    <xf applyBorder="1" applyFill="1" applyFont="1" applyProtection="1" borderId="22" fillId="8" fontId="10" numFmtId="0" xfId="0">
      <protection hidden="1"/>
    </xf>
    <xf applyBorder="1" applyFill="1" applyFont="1" applyProtection="1" borderId="22" fillId="4" fontId="10" numFmtId="0" xfId="0">
      <protection hidden="1"/>
    </xf>
    <xf applyAlignment="1" applyBorder="1" applyFill="1" applyFont="1" applyProtection="1" borderId="22" fillId="4" fontId="10" numFmtId="0" xfId="0">
      <alignment vertical="center"/>
      <protection hidden="1"/>
    </xf>
    <xf applyAlignment="1" applyBorder="1" applyFill="1" applyFont="1" applyNumberFormat="1" applyProtection="1" borderId="22" fillId="4" fontId="10" numFmtId="164" xfId="0">
      <alignment horizontal="center" vertical="center"/>
      <protection hidden="1"/>
    </xf>
    <xf applyAlignment="1" applyBorder="1" applyFill="1" applyFont="1" applyNumberFormat="1" applyProtection="1" borderId="36" fillId="4" fontId="0" numFmtId="9" xfId="0">
      <alignment horizontal="right" vertical="center"/>
      <protection hidden="1"/>
    </xf>
    <xf applyAlignment="1" applyBorder="1" applyFill="1" applyFont="1" applyNumberFormat="1" applyProtection="1" borderId="35" fillId="4" fontId="0" numFmtId="164" xfId="2">
      <alignment horizontal="right"/>
      <protection hidden="1"/>
    </xf>
    <xf applyAlignment="1" applyBorder="1" applyFill="1" applyFont="1" applyNumberFormat="1" applyProtection="1" borderId="35" fillId="4" fontId="0" numFmtId="164" xfId="0">
      <alignment horizontal="right"/>
      <protection hidden="1"/>
    </xf>
    <xf applyAlignment="1" applyFont="1" borderId="0" fillId="0" fontId="19" numFmtId="0" xfId="0">
      <alignment vertical="center"/>
    </xf>
    <xf applyAlignment="1" applyBorder="1" applyFill="1" applyFont="1" applyProtection="1" borderId="35" fillId="8" fontId="0" numFmtId="0" xfId="0">
      <protection hidden="1"/>
    </xf>
    <xf applyAlignment="1" applyBorder="1" applyFill="1" applyFont="1" applyNumberFormat="1" applyProtection="1" borderId="36" fillId="7" fontId="23" numFmtId="9" xfId="0">
      <alignment horizontal="center" vertical="center"/>
      <protection locked="0"/>
    </xf>
    <xf applyFont="1" applyProtection="1" borderId="0" fillId="0" fontId="21" numFmtId="0" xfId="0">
      <protection locked="0"/>
    </xf>
    <xf applyFont="1" applyProtection="1" borderId="0" fillId="0" fontId="18" numFmtId="0" xfId="0">
      <protection hidden="1"/>
    </xf>
    <xf applyAlignment="1" applyBorder="1" applyFill="1" applyFont="1" applyProtection="1" borderId="31" fillId="5" fontId="1" numFmtId="0" xfId="0">
      <alignment horizontal="center" vertical="center" wrapText="1"/>
      <protection hidden="1"/>
    </xf>
    <xf applyAlignment="1" applyBorder="1" applyFill="1" applyFont="1" applyProtection="1" borderId="32" fillId="5" fontId="1" numFmtId="0" xfId="0">
      <alignment horizontal="center" vertical="center"/>
      <protection hidden="1"/>
    </xf>
    <xf applyAlignment="1" applyBorder="1" applyFill="1" applyFont="1" applyProtection="1" borderId="32" fillId="5" fontId="1" numFmtId="0" xfId="0">
      <alignment horizontal="center" vertical="center" wrapText="1"/>
      <protection hidden="1"/>
    </xf>
    <xf applyAlignment="1" applyBorder="1" applyFill="1" applyFont="1" applyProtection="1" borderId="33" fillId="5" fontId="1" numFmtId="0" xfId="0">
      <alignment horizontal="center" vertical="center" wrapText="1"/>
      <protection hidden="1"/>
    </xf>
    <xf applyFont="1" applyProtection="1" borderId="0" fillId="0" fontId="14" numFmtId="0" xfId="0">
      <protection hidden="1"/>
    </xf>
    <xf applyAlignment="1" applyBorder="1" applyFill="1" applyFont="1" applyNumberFormat="1" applyProtection="1" borderId="37" fillId="4" fontId="0" numFmtId="164" xfId="0">
      <alignment horizontal="center" vertical="center"/>
      <protection hidden="1"/>
    </xf>
    <xf applyAlignment="1" applyBorder="1" applyFill="1" applyProtection="1" borderId="24" fillId="8" fontId="0" numFmtId="0" xfId="0">
      <alignment horizontal="left" vertical="center"/>
      <protection hidden="1"/>
    </xf>
    <xf applyAlignment="1" applyBorder="1" applyFill="1" applyFont="1" applyNumberFormat="1" applyProtection="1" borderId="35" fillId="4" fontId="0" numFmtId="164" xfId="0">
      <alignment horizontal="center" vertical="center"/>
      <protection hidden="1"/>
    </xf>
    <xf applyNumberFormat="1" applyProtection="1" borderId="0" fillId="0" fontId="0" numFmtId="164" xfId="0">
      <protection hidden="1"/>
    </xf>
    <xf applyAlignment="1" applyBorder="1" applyFill="1" applyProtection="1" borderId="24" fillId="8" fontId="0" numFmtId="0" xfId="0">
      <alignment horizontal="left" vertical="center" wrapText="1"/>
      <protection hidden="1"/>
    </xf>
    <xf applyAlignment="1" applyBorder="1" applyFill="1" applyFont="1" applyNumberFormat="1" applyProtection="1" borderId="36" fillId="4" fontId="0" numFmtId="164" xfId="0">
      <alignment horizontal="center" vertical="center"/>
      <protection hidden="1"/>
    </xf>
    <xf applyAlignment="1" applyFont="1" applyProtection="1" borderId="0" fillId="0" fontId="20" numFmtId="0" xfId="0">
      <alignment vertical="center" wrapText="1"/>
      <protection hidden="1"/>
    </xf>
    <xf applyAlignment="1" applyBorder="1" applyFill="1" applyNumberFormat="1" applyProtection="1" borderId="35" fillId="4" fontId="0" numFmtId="3" xfId="0">
      <alignment horizontal="center" vertical="center"/>
      <protection hidden="1"/>
    </xf>
    <xf applyAlignment="1" applyBorder="1" applyFill="1" applyProtection="1" borderId="24" fillId="8" fontId="0" numFmtId="0" xfId="0">
      <alignment horizontal="left"/>
      <protection hidden="1"/>
    </xf>
    <xf applyFont="1" applyProtection="1" borderId="0" fillId="0" fontId="6" numFmtId="0" xfId="0">
      <protection hidden="1"/>
    </xf>
    <xf applyAlignment="1" applyBorder="1" applyFill="1" applyNumberFormat="1" applyProtection="1" borderId="38" fillId="4" fontId="0" numFmtId="164" xfId="0">
      <alignment horizontal="center" vertical="center"/>
      <protection hidden="1"/>
    </xf>
    <xf applyAlignment="1" applyBorder="1" applyFill="1" applyNumberFormat="1" applyProtection="1" borderId="34" fillId="4" fontId="0" numFmtId="164" xfId="0">
      <alignment horizontal="center" vertical="center"/>
      <protection hidden="1"/>
    </xf>
    <xf applyNumberFormat="1" applyProtection="1" borderId="0" fillId="0" fontId="0" numFmtId="164" xfId="0">
      <protection locked="0"/>
    </xf>
    <xf applyAlignment="1" applyBorder="1" applyFill="1" applyProtection="1" borderId="39" fillId="8" fontId="0" numFmtId="0" xfId="0">
      <alignment horizontal="left" vertical="center"/>
      <protection hidden="1"/>
    </xf>
    <xf applyAlignment="1" applyBorder="1" applyFill="1" applyProtection="1" borderId="23" fillId="8" fontId="0" numFmtId="0" xfId="0">
      <alignment horizontal="left" vertical="center" wrapText="1"/>
      <protection hidden="1"/>
    </xf>
    <xf applyAlignment="1" applyBorder="1" applyFill="1" applyNumberFormat="1" applyProtection="1" borderId="23" fillId="4" fontId="0" numFmtId="2" xfId="0">
      <alignment horizontal="center" vertical="center"/>
      <protection hidden="1"/>
    </xf>
    <xf applyAlignment="1" applyBorder="1" applyFill="1" applyNumberFormat="1" applyProtection="1" borderId="40" fillId="4" fontId="0" numFmtId="2" xfId="0">
      <alignment horizontal="center" vertical="center"/>
      <protection hidden="1"/>
    </xf>
    <xf applyAlignment="1" applyBorder="1" applyFill="1" applyNumberFormat="1" applyProtection="1" borderId="41" fillId="4" fontId="0" numFmtId="2" xfId="0">
      <alignment horizontal="center" vertical="center"/>
      <protection hidden="1"/>
    </xf>
    <xf applyAlignment="1" applyBorder="1" applyFill="1" applyFont="1" applyNumberFormat="1" applyProtection="1" borderId="39" fillId="4" fontId="24" numFmtId="2" xfId="0">
      <alignment horizontal="left" vertical="center" wrapText="1"/>
      <protection hidden="1"/>
    </xf>
    <xf applyAlignment="1" applyBorder="1" applyFill="1" applyFont="1" applyNumberFormat="1" applyProtection="1" borderId="50" fillId="4" fontId="24" numFmtId="2" xfId="0">
      <alignment horizontal="left" vertical="center" wrapText="1"/>
      <protection hidden="1"/>
    </xf>
    <xf applyAlignment="1" applyBorder="1" applyFill="1" applyFont="1" applyNumberFormat="1" applyProtection="1" borderId="51" fillId="4" fontId="24" numFmtId="2" xfId="0">
      <alignment horizontal="left" vertical="center" wrapText="1"/>
      <protection hidden="1"/>
    </xf>
    <xf applyAlignment="1" applyBorder="1" applyFill="1" applyFont="1" applyNumberFormat="1" applyProtection="1" borderId="44" fillId="7" fontId="1" numFmtId="2" xfId="0">
      <alignment horizontal="left" vertical="center" wrapText="1"/>
      <protection hidden="1"/>
    </xf>
    <xf applyAlignment="1" applyBorder="1" applyFill="1" applyFont="1" applyNumberFormat="1" applyProtection="1" borderId="45" fillId="7" fontId="1" numFmtId="2" xfId="0">
      <alignment horizontal="left" vertical="center" wrapText="1"/>
      <protection hidden="1"/>
    </xf>
    <xf applyAlignment="1" applyBorder="1" applyFill="1" applyFont="1" applyNumberFormat="1" applyProtection="1" borderId="46" fillId="7" fontId="1" numFmtId="2" xfId="0">
      <alignment horizontal="left" vertical="center" wrapText="1"/>
      <protection hidden="1"/>
    </xf>
    <xf applyAlignment="1" applyBorder="1" applyFill="1" applyFont="1" applyNumberFormat="1" applyProtection="1" borderId="47" fillId="4" fontId="24" numFmtId="2" xfId="0">
      <alignment horizontal="left" vertical="center" wrapText="1"/>
      <protection hidden="1"/>
    </xf>
    <xf applyAlignment="1" applyBorder="1" applyFill="1" applyFont="1" applyNumberFormat="1" applyProtection="1" borderId="48" fillId="4" fontId="24" numFmtId="2" xfId="0">
      <alignment horizontal="left" vertical="center" wrapText="1"/>
      <protection hidden="1"/>
    </xf>
    <xf applyAlignment="1" applyBorder="1" applyFill="1" applyFont="1" applyNumberFormat="1" applyProtection="1" borderId="49" fillId="4" fontId="24" numFmtId="2" xfId="0">
      <alignment horizontal="left" vertical="center" wrapText="1"/>
      <protection hidden="1"/>
    </xf>
    <xf applyAlignment="1" applyBorder="1" applyFill="1" applyFont="1" applyProtection="1" borderId="31" fillId="7" fontId="22" numFmtId="0" xfId="0">
      <alignment horizontal="center" vertical="center" wrapText="1"/>
      <protection locked="0"/>
    </xf>
    <xf applyAlignment="1" applyBorder="1" applyFill="1" applyFont="1" applyProtection="1" borderId="30" fillId="7" fontId="22" numFmtId="0" xfId="0">
      <alignment horizontal="center" vertical="center" wrapText="1"/>
      <protection locked="0"/>
    </xf>
    <xf applyAlignment="1" applyBorder="1" applyFill="1" applyFont="1" applyNumberFormat="1" applyProtection="1" borderId="23" fillId="4" fontId="24" numFmtId="164" xfId="0">
      <alignment horizontal="left" vertical="center" wrapText="1"/>
      <protection hidden="1"/>
    </xf>
    <xf applyAlignment="1" applyBorder="1" applyFill="1" applyFont="1" applyNumberFormat="1" applyProtection="1" borderId="40" fillId="4" fontId="24" numFmtId="164" xfId="0">
      <alignment horizontal="left" vertical="center" wrapText="1"/>
      <protection hidden="1"/>
    </xf>
    <xf applyAlignment="1" applyBorder="1" applyFill="1" applyFont="1" applyNumberFormat="1" applyProtection="1" borderId="41" fillId="4" fontId="24" numFmtId="164" xfId="0">
      <alignment horizontal="left" vertical="center" wrapText="1"/>
      <protection hidden="1"/>
    </xf>
    <xf applyAlignment="1" applyBorder="1" applyFill="1" applyFont="1" applyProtection="1" borderId="24" fillId="4" fontId="24" numFmtId="0" xfId="0">
      <alignment horizontal="left" vertical="center" wrapText="1"/>
      <protection hidden="1"/>
    </xf>
    <xf applyAlignment="1" applyBorder="1" applyFill="1" applyFont="1" applyProtection="1" borderId="42" fillId="4" fontId="24" numFmtId="0" xfId="0">
      <alignment horizontal="left" vertical="center" wrapText="1"/>
      <protection hidden="1"/>
    </xf>
    <xf applyAlignment="1" applyBorder="1" applyFill="1" applyFont="1" applyProtection="1" borderId="43" fillId="4" fontId="24" numFmtId="0" xfId="0">
      <alignment horizontal="left" vertical="center" wrapText="1"/>
      <protection hidden="1"/>
    </xf>
    <xf applyAlignment="1" applyBorder="1" applyFill="1" applyFont="1" applyProtection="1" borderId="26" fillId="7" fontId="22" numFmtId="0" xfId="0">
      <alignment horizontal="center" vertical="center"/>
      <protection locked="0"/>
    </xf>
    <xf applyAlignment="1" applyBorder="1" applyFill="1" applyFont="1" applyProtection="1" borderId="29" fillId="7" fontId="22" numFmtId="0" xfId="0">
      <alignment horizontal="center" vertical="center"/>
      <protection locked="0"/>
    </xf>
    <xf applyAlignment="1" applyBorder="1" applyFill="1" applyFont="1" applyProtection="1" borderId="32" fillId="7" fontId="22" numFmtId="0" xfId="0">
      <alignment horizontal="left" vertical="center" wrapText="1"/>
      <protection locked="0"/>
    </xf>
    <xf applyAlignment="1" applyBorder="1" applyFill="1" applyFont="1" applyProtection="1" borderId="28" fillId="7" fontId="22" numFmtId="0" xfId="0">
      <alignment horizontal="left" vertical="center" wrapText="1"/>
      <protection locked="0"/>
    </xf>
    <xf applyAlignment="1" applyBorder="1" applyFill="1" applyFont="1" applyProtection="1" borderId="25" fillId="7" fontId="22" numFmtId="0" xfId="0">
      <alignment horizontal="center" vertical="center"/>
      <protection locked="0"/>
    </xf>
    <xf applyAlignment="1" applyBorder="1" applyFill="1" applyFont="1" applyProtection="1" borderId="27" fillId="7" fontId="22" numFmtId="0" xfId="0">
      <alignment horizontal="center" vertical="center"/>
      <protection locked="0"/>
    </xf>
    <xf applyAlignment="1" applyBorder="1" applyFill="1" applyFont="1" applyProtection="1" borderId="32" fillId="7" fontId="22" numFmtId="0" xfId="0">
      <alignment horizontal="center" vertical="center" wrapText="1"/>
      <protection locked="0"/>
    </xf>
    <xf applyAlignment="1" applyBorder="1" applyFill="1" applyFont="1" applyProtection="1" borderId="28" fillId="7" fontId="22" numFmtId="0" xfId="0">
      <alignment horizontal="center" vertical="center" wrapText="1"/>
      <protection locked="0"/>
    </xf>
    <xf applyAlignment="1" applyBorder="1" applyFont="1" borderId="1" fillId="0" fontId="11" numFmtId="0" xfId="0">
      <alignment vertical="center" wrapText="1"/>
    </xf>
    <xf applyAlignment="1" applyBorder="1" applyFill="1" applyFont="1" borderId="14" fillId="3" fontId="7" numFmtId="0" xfId="0">
      <alignment horizontal="center" vertical="center"/>
    </xf>
    <xf applyAlignment="1" applyBorder="1" applyFill="1" applyFont="1" borderId="15" fillId="3" fontId="7" numFmtId="0" xfId="0">
      <alignment horizontal="center" vertical="center"/>
    </xf>
    <xf applyAlignment="1" applyBorder="1" applyFill="1" applyFont="1" borderId="16" fillId="3" fontId="7" numFmtId="0" xfId="0">
      <alignment horizontal="center" vertical="center"/>
    </xf>
    <xf applyAlignment="1" applyBorder="1" applyFont="1" borderId="3" fillId="0" fontId="1" numFmtId="0" xfId="0">
      <alignment horizontal="center" vertical="center"/>
    </xf>
    <xf applyAlignment="1" applyBorder="1" applyFont="1" borderId="13" fillId="0" fontId="1" numFmtId="0" xfId="0">
      <alignment horizontal="center" vertical="center"/>
    </xf>
    <xf applyAlignment="1" applyBorder="1" applyFont="1" borderId="11" fillId="0" fontId="1" numFmtId="0" xfId="0">
      <alignment horizontal="center" vertical="center"/>
    </xf>
    <xf applyAlignment="1" applyBorder="1" applyFill="1" applyFont="1" borderId="20" fillId="3" fontId="7" numFmtId="0" xfId="0">
      <alignment horizontal="center" vertical="center"/>
    </xf>
    <xf applyAlignment="1" applyBorder="1" applyFill="1" applyFont="1" borderId="21" fillId="3" fontId="7" numFmtId="0" xfId="0">
      <alignment horizontal="center" vertical="center"/>
    </xf>
    <xf applyAlignment="1" applyBorder="1" applyFill="1" applyFont="1" borderId="19" fillId="3" fontId="7" numFmtId="0" xfId="0">
      <alignment horizontal="center" vertical="center"/>
    </xf>
    <xf applyAlignment="1" applyBorder="1" borderId="12" fillId="0" fontId="0" numFmtId="0" xfId="0">
      <alignment horizontal="center" vertical="center" wrapText="1"/>
    </xf>
    <xf applyAlignment="1" applyBorder="1" borderId="9" fillId="0" fontId="0" numFmtId="0" xfId="0">
      <alignment horizontal="center" vertical="center" wrapText="1"/>
    </xf>
  </cellXfs>
  <cellStyles count="3">
    <cellStyle builtinId="8" name="Hypertextový odkaz" xfId="1"/>
    <cellStyle builtinId="4" name="Měna" xfId="2"/>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 Id="rId9" Target="calcChain.xml" Type="http://schemas.openxmlformats.org/officeDocument/2006/relationships/calcChain"/>
</Relationships>

</file>

<file path=xl/drawings/_rels/drawing1.xml.rels><?xml version="1.0" encoding="UTF-8" standalone="yes"?>
<Relationships xmlns="http://schemas.openxmlformats.org/package/2006/relationships">
<Relationship Id="rId1" Target="../media/image2.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2</xdr:row>
      <xdr:rowOff>0</xdr:rowOff>
    </xdr:from>
    <xdr:to>
      <xdr:col>1</xdr:col>
      <xdr:colOff>361950</xdr:colOff>
      <xdr:row>5</xdr:row>
      <xdr:rowOff>19685</xdr:rowOff>
    </xdr:to>
    <xdr:pic>
      <xdr:nvPicPr>
        <xdr:cNvPr descr="V:\PUBLICITA\OBDOBÍ _2014+\VIZUALNI_IDENTITA\logo\OPZ_CB_cerne.jpg" id="2" name="Obrázek 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
<Relationship Id="rId1" Target="../media/image1.jpeg" Type="http://schemas.openxmlformats.org/officeDocument/2006/relationships/image"/>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algn="tl" flip="none" sx="40000" sy="40000" tx="0" ty="0"/>
        </a:blipFill>
        <a:blipFill>
          <a:blip xmlns:r="http://schemas.openxmlformats.org/officeDocument/2006/relationships" r:embed="rId1">
            <a:duotone>
              <a:schemeClr val="phClr">
                <a:shade val="40000"/>
              </a:schemeClr>
              <a:schemeClr val="phClr">
                <a:tint val="42000"/>
              </a:schemeClr>
            </a:duotone>
          </a:blip>
          <a:tile algn="tl" flip="none" sx="40000" sy="40000" tx="0" ty="0"/>
        </a:blipFill>
      </a:fillStyleLst>
      <a:lnStyleLst>
        <a:ln algn="ctr" cap="flat" cmpd="sng" w="12700">
          <a:solidFill>
            <a:schemeClr val="phClr"/>
          </a:solidFill>
          <a:prstDash val="solid"/>
        </a:ln>
        <a:ln algn="ctr" cap="flat" cmpd="sng" w="38100">
          <a:solidFill>
            <a:schemeClr val="phClr"/>
          </a:solidFill>
          <a:prstDash val="solid"/>
        </a:ln>
        <a:ln algn="ctr" cap="flat" cmpd="sng" w="63500">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algn="tl" blurRad="95000" rotWithShape="0">
              <a:srgbClr val="000000">
                <a:alpha val="50000"/>
              </a:srgbClr>
            </a:outerShdw>
          </a:effectLst>
          <a:scene3d>
            <a:camera prst="orthographicFront"/>
            <a:lightRig dir="t" rig="soft">
              <a:rot lat="0" lon="0" rev="18000000"/>
            </a:lightRig>
          </a:scene3d>
          <a:sp3d prstMaterial="dkEdge">
            <a:bevelT h="44450" prst="riblet" w="7366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printerSettings/printerSettings2.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printerSettings/printerSettings4.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printerSettings/printerSettings6.bin" Type="http://schemas.openxmlformats.org/officeDocument/2006/relationships/printerSettings"/>
<Relationship Id="rId3" Target="../drawings/drawing1.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printerSettings/printerSettings8.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K41"/>
  <sheetViews>
    <sheetView showGridLines="0" tabSelected="1" topLeftCell="B1" workbookViewId="0" zoomScaleNormal="100">
      <selection activeCell="D35" sqref="D35"/>
    </sheetView>
  </sheetViews>
  <sheetFormatPr defaultColWidth="9.109375" defaultRowHeight="14.4" x14ac:dyDescent="0.3"/>
  <cols>
    <col min="1" max="1" customWidth="true" style="23" width="7.0" collapsed="false"/>
    <col min="2" max="2" customWidth="true" style="23" width="11.88671875" collapsed="false"/>
    <col min="3" max="3" customWidth="true" style="23" width="51.5546875" collapsed="false"/>
    <col min="4" max="4" customWidth="true" style="23" width="21.88671875" collapsed="false"/>
    <col min="5" max="5" customWidth="true" style="23" width="21.5546875" collapsed="false"/>
    <col min="6" max="6" customWidth="true" style="23" width="13.0" collapsed="false"/>
    <col min="7" max="8" customWidth="true" style="23" width="15.6640625" collapsed="false"/>
    <col min="9" max="9" customWidth="true" style="23" width="13.6640625" collapsed="false"/>
    <col min="10" max="16384" style="23" width="9.109375" collapsed="false"/>
  </cols>
  <sheetData>
    <row ht="18.600000000000001" r="1" spans="1:11" thickBot="1" x14ac:dyDescent="0.4">
      <c r="B1" s="50" t="s">
        <v>135</v>
      </c>
      <c r="C1" s="84"/>
      <c r="D1" s="25"/>
      <c r="E1" s="25"/>
      <c r="F1" s="25"/>
      <c r="G1" s="25"/>
      <c r="H1" s="25"/>
      <c r="I1" s="25"/>
      <c r="J1" s="25"/>
      <c r="K1" s="25"/>
    </row>
    <row customHeight="1" ht="60.75" r="2" spans="1:11" thickBot="1" thickTop="1" x14ac:dyDescent="0.35">
      <c r="A2" s="25"/>
      <c r="B2" s="85" t="s">
        <v>130</v>
      </c>
      <c r="C2" s="86" t="s">
        <v>129</v>
      </c>
      <c r="D2" s="87" t="s">
        <v>128</v>
      </c>
      <c r="E2" s="87" t="s">
        <v>127</v>
      </c>
      <c r="F2" s="87" t="s">
        <v>101</v>
      </c>
      <c r="G2" s="87" t="s">
        <v>102</v>
      </c>
      <c r="H2" s="88" t="s">
        <v>103</v>
      </c>
      <c r="I2" s="25"/>
      <c r="J2" s="25"/>
      <c r="K2" s="25"/>
    </row>
    <row ht="15" r="3" spans="1:11" thickTop="1" x14ac:dyDescent="0.3">
      <c r="A3" s="25"/>
      <c r="B3" s="117"/>
      <c r="C3" s="127"/>
      <c r="D3" s="129"/>
      <c r="E3" s="131"/>
      <c r="F3" s="129"/>
      <c r="G3" s="129"/>
      <c r="H3" s="125"/>
    </row>
    <row customHeight="1" ht="80.25" r="4" spans="1:11" thickBot="1" x14ac:dyDescent="0.35">
      <c r="A4" s="25"/>
      <c r="B4" s="118"/>
      <c r="C4" s="128"/>
      <c r="D4" s="130"/>
      <c r="E4" s="132"/>
      <c r="F4" s="130"/>
      <c r="G4" s="130"/>
      <c r="H4" s="126"/>
    </row>
    <row customHeight="1" ht="8.25" r="5" spans="1:11" thickTop="1" x14ac:dyDescent="0.25">
      <c r="A5" s="25"/>
      <c r="B5" s="25"/>
      <c r="C5" s="25"/>
      <c r="D5" s="25"/>
      <c r="E5" s="25"/>
      <c r="F5" s="25"/>
      <c r="G5" s="25"/>
      <c r="H5" s="25"/>
      <c r="I5" s="25"/>
      <c r="J5" s="25"/>
      <c r="K5" s="25"/>
    </row>
    <row customHeight="1" ht="7.5" r="6" spans="1:11" x14ac:dyDescent="0.25">
      <c r="A6" s="25"/>
      <c r="B6" s="25"/>
      <c r="C6" s="25"/>
      <c r="D6" s="25"/>
      <c r="E6" s="25"/>
      <c r="F6" s="25"/>
      <c r="G6" s="25"/>
      <c r="H6" s="25"/>
      <c r="I6" s="25"/>
      <c r="J6" s="25"/>
      <c r="K6" s="25"/>
    </row>
    <row customHeight="1" ht="6.75" r="7" spans="1:11" x14ac:dyDescent="0.25">
      <c r="A7" s="25"/>
      <c r="B7" s="25"/>
      <c r="C7" s="25"/>
      <c r="D7" s="25"/>
      <c r="E7" s="25"/>
      <c r="F7" s="25"/>
      <c r="G7" s="25"/>
      <c r="H7" s="25"/>
      <c r="I7" s="25"/>
      <c r="J7" s="25"/>
      <c r="K7" s="25"/>
    </row>
    <row ht="18" r="8" spans="1:11" x14ac:dyDescent="0.35">
      <c r="A8" s="25"/>
      <c r="B8" s="25"/>
      <c r="C8" s="50" t="s">
        <v>117</v>
      </c>
      <c r="D8" s="25"/>
      <c r="E8" s="25"/>
      <c r="F8" s="25"/>
      <c r="G8" s="25"/>
      <c r="H8" s="25"/>
      <c r="I8" s="25"/>
      <c r="J8" s="25"/>
      <c r="K8" s="25"/>
    </row>
    <row customHeight="1" ht="6" r="9" spans="1:11" thickBot="1" x14ac:dyDescent="0.3">
      <c r="A9" s="25"/>
      <c r="B9" s="25"/>
      <c r="C9" s="25"/>
      <c r="D9" s="25"/>
      <c r="E9" s="25"/>
      <c r="F9" s="25"/>
      <c r="G9" s="25"/>
      <c r="H9" s="25"/>
      <c r="I9" s="25"/>
      <c r="J9" s="25"/>
      <c r="K9" s="25"/>
    </row>
    <row ht="30" r="10" spans="1:11" thickBot="1" thickTop="1" x14ac:dyDescent="0.35">
      <c r="A10" s="25"/>
      <c r="B10" s="25"/>
      <c r="C10" s="56" t="s">
        <v>37</v>
      </c>
      <c r="D10" s="57" t="s">
        <v>59</v>
      </c>
      <c r="E10" s="56" t="s">
        <v>60</v>
      </c>
      <c r="F10" s="57" t="s">
        <v>61</v>
      </c>
      <c r="G10" s="56" t="s">
        <v>52</v>
      </c>
      <c r="H10" s="25"/>
      <c r="I10" s="25"/>
      <c r="J10" s="99"/>
      <c r="K10" s="25"/>
    </row>
    <row customHeight="1" ht="15.75" r="11" spans="1:11" thickTop="1" x14ac:dyDescent="0.4">
      <c r="A11" s="25"/>
      <c r="B11" s="25"/>
      <c r="C11" s="58" t="s">
        <v>131</v>
      </c>
      <c r="D11" s="58" t="s">
        <v>39</v>
      </c>
      <c r="E11" s="59" t="str">
        <f>IF($E$3&lt;&gt;"vybudování","",IF($D$3="","",$D$3))</f>
        <v/>
      </c>
      <c r="F11" s="60" t="str">
        <f>IF($E$11="","",IF($H$3="plátce",'přehled jednotek'!$I$2,'přehled jednotek'!$H$2))</f>
        <v/>
      </c>
      <c r="G11" s="60" t="str">
        <f>IF($E$11="","",$E$11*$F$11)</f>
        <v/>
      </c>
      <c r="H11" s="25"/>
      <c r="I11" s="89"/>
      <c r="J11" s="25"/>
      <c r="K11" s="25"/>
    </row>
    <row customHeight="1" ht="15.75" r="12" spans="1:11" x14ac:dyDescent="0.3">
      <c r="A12" s="25"/>
      <c r="B12" s="25"/>
      <c r="C12" s="61" t="s">
        <v>133</v>
      </c>
      <c r="D12" s="61" t="s">
        <v>39</v>
      </c>
      <c r="E12" s="59" t="str">
        <f>IF($E$3&lt;&gt;"vybudování","",IF($D$3="","",$D$3))</f>
        <v/>
      </c>
      <c r="F12" s="62" t="str">
        <f>IF($E$12="","",IF($H$3="plátce",'přehled jednotek'!$I$3,'přehled jednotek'!$H$3))</f>
        <v/>
      </c>
      <c r="G12" s="62" t="str">
        <f>IF($E$12="","",$E$12*$F$12)</f>
        <v/>
      </c>
      <c r="H12" s="25"/>
      <c r="I12" s="25"/>
      <c r="J12" s="25"/>
      <c r="K12" s="25"/>
    </row>
    <row customHeight="1" ht="15.75" r="13" spans="1:11" x14ac:dyDescent="0.3">
      <c r="A13" s="25"/>
      <c r="B13" s="25"/>
      <c r="C13" s="81" t="s">
        <v>132</v>
      </c>
      <c r="D13" s="61" t="s">
        <v>39</v>
      </c>
      <c r="E13" s="64" t="str">
        <f>IF($E$3&lt;&gt;"transformace","",IF($D$3="","",$D$3))</f>
        <v/>
      </c>
      <c r="F13" s="62" t="str">
        <f>IF($E$13="","",IF($H$3="plátce",'přehled jednotek'!$I$4,'přehled jednotek'!$H$4))</f>
        <v/>
      </c>
      <c r="G13" s="62" t="str">
        <f>IF($E$13="","",$E$13*$F$13)</f>
        <v/>
      </c>
      <c r="H13" s="25"/>
      <c r="I13" s="25"/>
      <c r="J13" s="25"/>
      <c r="K13" s="25"/>
    </row>
    <row customHeight="1" ht="15.75" r="14" spans="1:11" x14ac:dyDescent="0.3">
      <c r="A14" s="25"/>
      <c r="B14" s="25"/>
      <c r="C14" s="63" t="s">
        <v>134</v>
      </c>
      <c r="D14" s="61" t="s">
        <v>39</v>
      </c>
      <c r="E14" s="64" t="str">
        <f>IF($E$3&lt;&gt;"transformace","",IF($D$3="","",$D$3))</f>
        <v/>
      </c>
      <c r="F14" s="62" t="str">
        <f>IF($E$14="","",IF($H$3="plátce",'přehled jednotek'!$I$5,'přehled jednotek'!$H$5))</f>
        <v/>
      </c>
      <c r="G14" s="62" t="str">
        <f>IF($E$14="","",$E$14*$F$14)</f>
        <v/>
      </c>
      <c r="H14" s="25"/>
      <c r="I14" s="25"/>
      <c r="J14" s="25"/>
      <c r="K14" s="25"/>
    </row>
    <row customHeight="1" ht="15.75" r="15" spans="1:11" x14ac:dyDescent="0.3">
      <c r="A15" s="25"/>
      <c r="B15" s="25"/>
      <c r="C15" s="61" t="s">
        <v>42</v>
      </c>
      <c r="D15" s="61" t="s">
        <v>41</v>
      </c>
      <c r="E15" s="64" t="str">
        <f ref="E15:E18" si="0" t="shared">IF($D$3="","",75*$D$3)</f>
        <v/>
      </c>
      <c r="F15" s="62" t="str">
        <f>IF($E$15="","",IF($H$3="plátce",'přehled jednotek'!$I$6,'přehled jednotek'!$H$6))</f>
        <v/>
      </c>
      <c r="G15" s="62" t="str">
        <f>IF($E$15="","",$E$15*$F$15)</f>
        <v/>
      </c>
      <c r="H15" s="25"/>
      <c r="I15" s="25"/>
      <c r="J15" s="25"/>
      <c r="K15" s="25"/>
    </row>
    <row customHeight="1" ht="15.75" r="16" spans="1:11" x14ac:dyDescent="0.3">
      <c r="A16" s="25"/>
      <c r="B16" s="25"/>
      <c r="C16" s="61" t="s">
        <v>43</v>
      </c>
      <c r="D16" s="61" t="s">
        <v>41</v>
      </c>
      <c r="E16" s="64" t="str">
        <f si="0" t="shared"/>
        <v/>
      </c>
      <c r="F16" s="62" t="str">
        <f>IF($E$16="","",IF($H$3="plátce",'přehled jednotek'!$I$6,'přehled jednotek'!$H$6))</f>
        <v/>
      </c>
      <c r="G16" s="62" t="str">
        <f>IF($E$16="","",$E$16*$F$16)</f>
        <v/>
      </c>
      <c r="H16" s="25"/>
      <c r="I16" s="25"/>
      <c r="J16" s="25"/>
      <c r="K16" s="25"/>
    </row>
    <row customHeight="1" ht="15.75" r="17" spans="1:11" x14ac:dyDescent="0.3">
      <c r="A17" s="25"/>
      <c r="B17" s="25"/>
      <c r="C17" s="61" t="s">
        <v>44</v>
      </c>
      <c r="D17" s="61" t="s">
        <v>41</v>
      </c>
      <c r="E17" s="64" t="str">
        <f si="0" t="shared"/>
        <v/>
      </c>
      <c r="F17" s="62" t="str">
        <f>IF($E$17="","",IF($H$3="plátce",'přehled jednotek'!$I$6,'přehled jednotek'!$H$6))</f>
        <v/>
      </c>
      <c r="G17" s="62" t="str">
        <f>IF($E$17="","",$E$17*$F$17)</f>
        <v/>
      </c>
      <c r="H17" s="25"/>
      <c r="I17" s="25"/>
      <c r="J17" s="25"/>
      <c r="K17" s="25"/>
    </row>
    <row customHeight="1" ht="15.75" r="18" spans="1:11" x14ac:dyDescent="0.3">
      <c r="A18" s="25"/>
      <c r="B18" s="25"/>
      <c r="C18" s="61" t="s">
        <v>45</v>
      </c>
      <c r="D18" s="61" t="s">
        <v>41</v>
      </c>
      <c r="E18" s="64" t="str">
        <f si="0" t="shared"/>
        <v/>
      </c>
      <c r="F18" s="62" t="str">
        <f>IF($E$18="","",IF($H$3="plátce",'přehled jednotek'!$I$6,'přehled jednotek'!$H$6))</f>
        <v/>
      </c>
      <c r="G18" s="62" t="str">
        <f>IF($E$18="","",$E$18*$F$18)</f>
        <v/>
      </c>
      <c r="H18" s="25"/>
      <c r="I18" s="25"/>
      <c r="J18" s="25"/>
      <c r="K18" s="25"/>
    </row>
    <row customHeight="1" ht="15.75" r="19" spans="1:11" x14ac:dyDescent="0.3">
      <c r="A19" s="25"/>
      <c r="B19" s="25"/>
      <c r="C19" s="61" t="s">
        <v>46</v>
      </c>
      <c r="D19" s="61" t="s">
        <v>50</v>
      </c>
      <c r="E19" s="64" t="str">
        <f>IF($D$3="","",IF($F$3="Ne","",75*$D$3))</f>
        <v/>
      </c>
      <c r="F19" s="78">
        <f>IF($E$19="",0,IF($F$3="ano",IF($H$3="plátce",'přehled jednotek'!$I$7,'přehled jednotek'!$H$7),0))</f>
        <v>0</v>
      </c>
      <c r="G19" s="62">
        <f>IF($E$19="",0,IF($F$19="",0,$E$19*$F$19))</f>
        <v>0</v>
      </c>
      <c r="H19" s="25"/>
      <c r="I19" s="25"/>
      <c r="J19" s="25"/>
      <c r="K19" s="25"/>
    </row>
    <row customHeight="1" ht="15.75" r="20" spans="1:11" x14ac:dyDescent="0.3">
      <c r="A20" s="25"/>
      <c r="B20" s="25"/>
      <c r="C20" s="61" t="s">
        <v>48</v>
      </c>
      <c r="D20" s="61" t="s">
        <v>50</v>
      </c>
      <c r="E20" s="64" t="str">
        <f>IF($D$3="","",IF($F$3="Ne","",75*$D$3))</f>
        <v/>
      </c>
      <c r="F20" s="78">
        <f>IF($E$20="",0,IF($F$3="ano",IF($H$3="plátce",'přehled jednotek'!$I$7,'přehled jednotek'!$H$7),0))</f>
        <v>0</v>
      </c>
      <c r="G20" s="62">
        <f>IF($E$20="",0,IF($F$20="",0,$E$20*$F$20))</f>
        <v>0</v>
      </c>
      <c r="H20" s="25"/>
      <c r="I20" s="25"/>
      <c r="J20" s="25"/>
      <c r="K20" s="25"/>
    </row>
    <row customHeight="1" ht="15.75" r="21" spans="1:11" x14ac:dyDescent="0.3">
      <c r="A21" s="25"/>
      <c r="B21" s="25"/>
      <c r="C21" s="61" t="s">
        <v>47</v>
      </c>
      <c r="D21" s="61" t="s">
        <v>50</v>
      </c>
      <c r="E21" s="64" t="str">
        <f>IF($D$3="","",IF($F$3="Ne","",75*$D$3))</f>
        <v/>
      </c>
      <c r="F21" s="78">
        <f>IF($E$21="",0,IF($F$3="ano",IF($H$3="plátce",'přehled jednotek'!$I$7,'přehled jednotek'!$H$7),0))</f>
        <v>0</v>
      </c>
      <c r="G21" s="62">
        <f>IF($E$21="",0,IF($F$21="",0,$E$21*$F$21))</f>
        <v>0</v>
      </c>
      <c r="H21" s="25"/>
      <c r="I21" s="25"/>
      <c r="J21" s="25"/>
      <c r="K21" s="25"/>
    </row>
    <row customHeight="1" ht="15.75" r="22" spans="1:11" x14ac:dyDescent="0.3">
      <c r="A22" s="25"/>
      <c r="B22" s="25"/>
      <c r="C22" s="61" t="s">
        <v>49</v>
      </c>
      <c r="D22" s="61" t="s">
        <v>50</v>
      </c>
      <c r="E22" s="64" t="str">
        <f>IF($D$3="","",IF($F$3="Ne","",75*$D$3))</f>
        <v/>
      </c>
      <c r="F22" s="78">
        <f>IF($E$22="",0,IF($F$3="ano",IF($H$3="plátce",'přehled jednotek'!$I$7,'přehled jednotek'!$H$7),0))</f>
        <v>0</v>
      </c>
      <c r="G22" s="62">
        <f>IF($E$22="",0,IF($F$19="",0,$E$22*$F$22))</f>
        <v>0</v>
      </c>
      <c r="H22" s="25"/>
      <c r="I22" s="25"/>
      <c r="J22" s="25"/>
      <c r="K22" s="25"/>
    </row>
    <row customHeight="1" ht="15.75" r="23" spans="1:11" x14ac:dyDescent="0.3">
      <c r="A23" s="25"/>
      <c r="B23" s="25"/>
      <c r="C23" s="61" t="s">
        <v>119</v>
      </c>
      <c r="D23" s="61" t="s">
        <v>40</v>
      </c>
      <c r="E23" s="64" t="str">
        <f>IF($D$3="","",IF($G$3="Ano",IF($D$3&lt;=6,1,IF($D$3&lt;=12,2,3))))</f>
        <v/>
      </c>
      <c r="F23" s="79" t="str">
        <f>IF($E$23="","",IF($G$3="ano",IF($H$3="plátce",'přehled jednotek'!$I$8,'přehled jednotek'!$H$8),0))</f>
        <v/>
      </c>
      <c r="G23" s="62" t="str">
        <f>IF($D$3="","",IF($E$23="",0,$E$23*$F$23))</f>
        <v/>
      </c>
      <c r="H23" s="25"/>
      <c r="I23" s="25"/>
      <c r="J23" s="25"/>
      <c r="K23" s="25"/>
    </row>
    <row customHeight="1" ht="15.75" r="24" spans="1:11" x14ac:dyDescent="0.3">
      <c r="A24" s="25"/>
      <c r="B24" s="25"/>
      <c r="C24" s="61" t="s">
        <v>97</v>
      </c>
      <c r="D24" s="61"/>
      <c r="E24" s="65"/>
      <c r="F24" s="79"/>
      <c r="G24" s="62" t="str">
        <f>IF($D$3="","",SUM($G$11:$G$23))</f>
        <v/>
      </c>
      <c r="H24" s="25"/>
      <c r="I24" s="25"/>
      <c r="J24" s="25"/>
      <c r="K24" s="25"/>
    </row>
    <row ht="28.8" r="25" spans="1:11" x14ac:dyDescent="0.3">
      <c r="A25" s="25"/>
      <c r="B25" s="25"/>
      <c r="C25" s="66" t="s">
        <v>100</v>
      </c>
      <c r="D25" s="67" t="s">
        <v>99</v>
      </c>
      <c r="E25" s="68"/>
      <c r="F25" s="77" t="str">
        <f>IF($D$3="","",IF($B$3="Praha","--",IF(MID(C3,1,2)="Or",spolufinancování!$D$11,IF(MID(C3,1,2)="Pr",spolufinancování!$D$12,IF(MID(C3,1,2)="Úz",spolufinancování!$D$13,IF(MID(C3,1,2)="So",spolufinancování!$D$15,IF(MID(C3,1,2)="Os",spolufinancování!$D$17,IF(MID(C3,1,2)="Ve",spolufinancování!$D$14))))))))</f>
        <v/>
      </c>
      <c r="G25" s="69" t="str">
        <f>IF($D$3="","",IF($F$25="--","--",$F$25*$G$24))</f>
        <v/>
      </c>
      <c r="H25" s="25"/>
      <c r="I25" s="25"/>
      <c r="J25" s="25"/>
      <c r="K25" s="25"/>
    </row>
    <row ht="15" r="26" spans="1:11" thickBot="1" x14ac:dyDescent="0.35">
      <c r="A26" s="25"/>
      <c r="B26" s="25"/>
      <c r="C26" s="70" t="s">
        <v>98</v>
      </c>
      <c r="D26" s="71" t="s">
        <v>99</v>
      </c>
      <c r="E26" s="68"/>
      <c r="F26" s="77" t="str">
        <f>IF($D$3="","",IF(B3&lt;&gt;"Praha","--",IF(MID(C3,1,2)="Or",spolufinancování!$D$19,IF(MID(C3,1,2)="Pr",spolufinancování!$D$20,IF(MID(C3,1,2)="Úz","NELZE PRO PRAHU!",IF(MID(C3,1,2)="So",spolufinancování!$D$23,IF(MID(C3,1,2)="Os",spolufinancování!$D$25,IF(MID(C3,1,2)="Ve",spolufinancování!$D$22))))))))</f>
        <v/>
      </c>
      <c r="G26" s="69" t="str">
        <f>IF($D$3="","",IF($F$26="NELZE PRO PRAHU!","--",IF(F26="--","--",$F$26*$G$24)))</f>
        <v/>
      </c>
      <c r="H26" s="25"/>
      <c r="I26" s="25"/>
      <c r="J26" s="25"/>
      <c r="K26" s="25"/>
    </row>
    <row customHeight="1" ht="25.5" r="27" spans="1:11" thickBot="1" thickTop="1" x14ac:dyDescent="0.35">
      <c r="A27" s="25"/>
      <c r="B27" s="25"/>
      <c r="C27" s="72" t="s">
        <v>51</v>
      </c>
      <c r="D27" s="73"/>
      <c r="E27" s="74"/>
      <c r="F27" s="75"/>
      <c r="G27" s="76" t="str">
        <f>IF($D$3="","",IF($F$26="NELZE PRO PRAHU!","--",IF($B$3="Praha",$G$24-$G$26,$G$24-$G$25)))</f>
        <v/>
      </c>
      <c r="H27" s="25"/>
      <c r="I27" s="25"/>
      <c r="J27" s="25"/>
      <c r="K27" s="25"/>
    </row>
    <row customHeight="1" ht="7.5" r="28" spans="1:11" thickTop="1" x14ac:dyDescent="0.3">
      <c r="A28" s="25"/>
      <c r="B28" s="25"/>
      <c r="C28" s="51"/>
      <c r="D28" s="52"/>
      <c r="E28" s="53"/>
      <c r="F28" s="54"/>
      <c r="G28" s="55"/>
      <c r="H28" s="25"/>
      <c r="I28" s="25"/>
      <c r="J28" s="25"/>
      <c r="K28" s="25"/>
    </row>
    <row customHeight="1" ht="3.75" r="29" spans="1:11" x14ac:dyDescent="0.3">
      <c r="A29" s="25"/>
      <c r="B29" s="25"/>
      <c r="C29" s="25"/>
      <c r="D29" s="25"/>
      <c r="E29" s="25"/>
      <c r="F29" s="25"/>
      <c r="G29" s="25"/>
      <c r="H29" s="25"/>
      <c r="I29" s="25"/>
      <c r="J29" s="25"/>
      <c r="K29" s="25"/>
    </row>
    <row ht="18" r="30" spans="1:11" x14ac:dyDescent="0.35">
      <c r="A30" s="25"/>
      <c r="B30" s="25"/>
      <c r="C30" s="50" t="s">
        <v>118</v>
      </c>
      <c r="D30" s="25"/>
      <c r="E30" s="25"/>
      <c r="F30" s="25"/>
      <c r="G30" s="25"/>
      <c r="H30" s="25"/>
      <c r="I30" s="25"/>
      <c r="J30" s="25"/>
      <c r="K30" s="25"/>
    </row>
    <row customHeight="1" ht="6" r="31" spans="1:11" thickBot="1" x14ac:dyDescent="0.4">
      <c r="A31" s="25"/>
      <c r="B31" s="25"/>
      <c r="C31" s="24"/>
      <c r="D31" s="25"/>
      <c r="E31" s="25"/>
      <c r="F31" s="25"/>
      <c r="G31" s="25"/>
      <c r="H31" s="25"/>
      <c r="I31" s="25"/>
      <c r="J31" s="25"/>
      <c r="K31" s="25"/>
    </row>
    <row customHeight="1" ht="42" r="32" spans="1:11" thickTop="1" x14ac:dyDescent="0.3">
      <c r="A32" s="25"/>
      <c r="B32" s="25"/>
      <c r="C32" s="104" t="s">
        <v>137</v>
      </c>
      <c r="D32" s="90" t="str">
        <f>IF($D$3="","",IF($B$3="Praha",IF($E$3="Vybudování",$G$11+$G$12-($G$11+$G$12)*$F$26,IF($E$3="Transformace",$G$13+$G$14-($G$13+$G$14)*$F$26,$G$15+$G$19+$G$23-($G$15+$G$19+$G$23)*$F$26)),IF($E$3="Vybudování",$G$11+$G$12-($G$11+$G$12)*$F$25,IF($E$3="Transformace",$G$13+$G$14-($G$13+$G$14)*$F$25,$G$15+$G$19+$G$23-($G$15+$G$19+$G$23)*$F$25))))</f>
        <v/>
      </c>
      <c r="E32" s="119" t="str">
        <f>IF($D$3="","",IF($E$3="Vybudování","Záloha obsahuje jednotky na vybudování v závislosti na kapacitě zařízení.",IF($E$3="Transformace", "Záloha obsahuje jednotky na transformaci zařízení v závislosti na kapacitě zařízení.", 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32" s="120"/>
      <c r="G32" s="121"/>
      <c r="H32" s="25"/>
      <c r="I32" s="25"/>
      <c r="J32" s="25"/>
      <c r="K32" s="25"/>
    </row>
    <row customHeight="1" ht="42" r="33" spans="1:11" x14ac:dyDescent="0.3">
      <c r="A33" s="25"/>
      <c r="B33" s="25"/>
      <c r="C33" s="94" t="s">
        <v>138</v>
      </c>
      <c r="D33" s="92" t="str">
        <f>IF($D$3="","",IF($B$3="Praha",IF($E$3="Vybudování",$G$15+$G$19+$G$23-($G$15+$G$19+$G$23)*$F$26,IF($E$3="Transformace",$G$15+$G$19+$G$23-($G$15+$G$19+$G$23)*$F$26,D$3*$D$36*$F$15+$D$3*$D$36*$F$19-(D$3*$D$36*$F$15+$D$3*$D$36*$F$19)*$F$26)),IF($E$3="Vybudování",$G$15+$G$19+$G$23-($G$15+$G$19+$G$23)*$F$25,IF($E$3="Transformace",$G$15+$G$19+$G$23-($G$15+$G$19+$G$23)*$F$25,D$3*$D$36*$F$15+$D$3*$D$36*$F$19-(D$3*$D$36*$F$15+$D$3*$D$36*$F$19)*$F$25))))</f>
        <v/>
      </c>
      <c r="E33" s="122" t="str">
        <f>IF($D$3="","",IF($E$3="Vybudování",IF($G$3="Ano",IF($F$3="Ano","Záloha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zařízení.")),IF($E$3="Transformace", 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 IF($F$3="Ano","Záloha obsahuje jednotky na provoz a nájem v závislosti na kapacitě zařízení v minulém monitorovacím období.","Záloha obsahuje jednotky na provoz v závislosti na kapacitě zařízení v minulém monitorovacím období."))))</f>
        <v/>
      </c>
      <c r="F33" s="123"/>
      <c r="G33" s="124"/>
      <c r="H33" s="93"/>
      <c r="I33" s="25"/>
      <c r="J33" s="25"/>
      <c r="K33" s="25"/>
    </row>
    <row customHeight="1" ht="42" r="34" spans="1:11" x14ac:dyDescent="0.3">
      <c r="A34" s="25"/>
      <c r="B34" s="25"/>
      <c r="C34" s="94" t="s">
        <v>106</v>
      </c>
      <c r="D34" s="95" t="e">
        <f>IF(AND($D$3="",$D$35=""),"",IF($B$3="Praha",$D$3*$D$36*$F$15+$D$3*$D$36*$F$19-($D$3*$D$36*$F$15+$D$3*$D$36*$F$19)*$F$26,$D$3*$D$36*$F$15+$D$3*$D$36*$F$19-($D$3*$D$36*$F$15+$D$3*$D$36*$F$19)*$F$25))</f>
        <v>#VALUE!</v>
      </c>
      <c r="E34" s="122" t="str">
        <f>IF($D$3="","","Záloha obsahuje jednotky na provoz v závislosti na obsazenosti zařízení v minulém monitorovacím období.")</f>
        <v/>
      </c>
      <c r="F34" s="123"/>
      <c r="G34" s="124"/>
      <c r="H34" s="96"/>
      <c r="I34" s="96"/>
      <c r="J34" s="25"/>
      <c r="K34" s="25"/>
    </row>
    <row customHeight="1" ht="42" r="35" spans="1:11" thickBot="1" x14ac:dyDescent="0.35">
      <c r="A35" s="25"/>
      <c r="B35" s="25"/>
      <c r="C35" s="91" t="s">
        <v>126</v>
      </c>
      <c r="D35" s="82">
        <v>0.8</v>
      </c>
      <c r="E35" s="111" t="s">
        <v>125</v>
      </c>
      <c r="F35" s="112"/>
      <c r="G35" s="113"/>
      <c r="H35" s="93"/>
      <c r="I35" s="25"/>
      <c r="J35" s="25"/>
      <c r="K35" s="25"/>
    </row>
    <row customHeight="1" ht="42" r="36" spans="1:11" thickBot="1" thickTop="1" x14ac:dyDescent="0.35">
      <c r="A36" s="25"/>
      <c r="B36" s="25"/>
      <c r="C36" s="91" t="s">
        <v>120</v>
      </c>
      <c r="D36" s="97">
        <f>IF($D$35="","",IF($D$35&lt;0.2,0,IF($D$35&gt;=0.75,75,$D$35*100)))</f>
        <v>75</v>
      </c>
      <c r="E36" s="114" t="str">
        <f>IF($D$35="","",IF($D$35&lt;0.2,"Obsazenost je menší než 20%, pro výpočet se bere hodnota 0!",IF($D$35&gt;=0.75,"Obsazenost je větší nebo rovna 75%, pro výpočet se bere hodnota 75.","Obsazenost je v rozmezí 20 - 75%, pro výpočet se bere skutečná dosažená hodnota obsazenosti.")))</f>
        <v>Obsazenost je větší nebo rovna 75%, pro výpočet se bere hodnota 75.</v>
      </c>
      <c r="F36" s="115"/>
      <c r="G36" s="116"/>
      <c r="H36" s="25"/>
      <c r="I36" s="25"/>
      <c r="J36" s="25"/>
      <c r="K36" s="25"/>
    </row>
    <row ht="15" r="37" spans="1:11" thickTop="1" x14ac:dyDescent="0.3">
      <c r="A37" s="25"/>
      <c r="B37" s="25"/>
      <c r="C37" s="98" t="s">
        <v>104</v>
      </c>
      <c r="D37" s="101" t="e">
        <f>IF(AND($D$3="",$D$35=""),"",IF($B$3="Praha",$D$3*$D$36*$F$15+$D$3*$D$36*$F$19-($D$3*$D$36*$F$15+$D$3*$D$36*$F$19)*$F$26,$D$3*$D$36*$F$15+$D$3*$D$36*$F$19-($D$3*$D$36*$F$15+$D$3*$D$36*$F$19)*$F$25))</f>
        <v>#VALUE!</v>
      </c>
      <c r="E37" s="105"/>
      <c r="F37" s="106"/>
      <c r="G37" s="107"/>
      <c r="H37" s="93"/>
      <c r="I37" s="25"/>
      <c r="J37" s="25"/>
      <c r="K37" s="25"/>
    </row>
    <row customHeight="1" ht="54" r="38" spans="1:11" thickBot="1" x14ac:dyDescent="0.35">
      <c r="A38" s="25"/>
      <c r="B38" s="25"/>
      <c r="C38" s="103" t="s">
        <v>105</v>
      </c>
      <c r="D38" s="100" t="e">
        <f>IF($D$37="","",IF(OR((MID($E$3,1,2)="Dě"),(MID($E$3,1,2)="Za")),$D$32-$D$37,$D$33-$D$37))</f>
        <v>#VALUE!</v>
      </c>
      <c r="E38" s="108" t="e">
        <f>IF($D$38=0,"",IF($D$38="","",IF($D$38=$G$23,"Částku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38" s="109"/>
      <c r="G38" s="110"/>
      <c r="H38" s="93"/>
      <c r="I38" s="93"/>
      <c r="J38" s="25"/>
      <c r="K38" s="25"/>
    </row>
    <row ht="15" r="39" spans="1:11" thickTop="1" x14ac:dyDescent="0.3">
      <c r="A39" s="25"/>
      <c r="B39" s="25"/>
      <c r="C39" s="25"/>
      <c r="H39" s="102"/>
    </row>
    <row r="40" spans="1:11" x14ac:dyDescent="0.3">
      <c r="I40" s="102"/>
    </row>
    <row r="41" spans="1:11" x14ac:dyDescent="0.3">
      <c r="C41" s="83"/>
    </row>
  </sheetData>
  <sheetProtection objects="1" password="D8EE" scenarios="1" selectLockedCells="1" sheet="1"/>
  <protectedRanges>
    <protectedRange name="Oblast2" sqref="D36"/>
    <protectedRange name="Oblast1" sqref="B2:I6"/>
  </protectedRanges>
  <customSheetViews>
    <customSheetView guid="{A594C90E-2FDA-4253-A15F-911FD0508768}" topLeftCell="B1">
      <selection activeCell="G19" sqref="G19"/>
      <pageMargins bottom="0.78740157499999996" footer="0.3" header="0.3" left="0.7" right="0.7" top="0.78740157499999996"/>
      <pageSetup horizontalDpi="300" orientation="portrait" paperSize="9" r:id="rId1" verticalDpi="300"/>
    </customSheetView>
  </customSheetViews>
  <mergeCells count="14">
    <mergeCell ref="H3:H4"/>
    <mergeCell ref="C3:C4"/>
    <mergeCell ref="D3:D4"/>
    <mergeCell ref="E3:E4"/>
    <mergeCell ref="F3:F4"/>
    <mergeCell ref="G3:G4"/>
    <mergeCell ref="E37:G37"/>
    <mergeCell ref="E38:G38"/>
    <mergeCell ref="E35:G35"/>
    <mergeCell ref="E36:G36"/>
    <mergeCell ref="B3:B4"/>
    <mergeCell ref="E32:G32"/>
    <mergeCell ref="E33:G33"/>
    <mergeCell ref="E34:G34"/>
  </mergeCells>
  <dataValidations count="7" xWindow="271" yWindow="284">
    <dataValidation allowBlank="1" showErrorMessage="1" showInputMessage="1" sqref="C3:C4" type="list">
      <formula1>příjemce</formula1>
    </dataValidation>
    <dataValidation showErrorMessage="1" showInputMessage="1" sqref="E3" type="list">
      <formula1>zprovoznění</formula1>
    </dataValidation>
    <dataValidation allowBlank="1" showErrorMessage="1" showInputMessage="1" sqref="F3" type="list">
      <formula1>nájem</formula1>
    </dataValidation>
    <dataValidation allowBlank="1" showErrorMessage="1" showInputMessage="1" sqref="G3" type="list">
      <formula1>rekvalifikace</formula1>
    </dataValidation>
    <dataValidation showErrorMessage="1" showInputMessage="1" sqref="H3" type="list">
      <formula1>DPH</formula1>
    </dataValidation>
    <dataValidation showErrorMessage="1" showInputMessage="1" sqref="I3:I4 B3:B4" type="list">
      <formula1>území</formula1>
    </dataValidation>
    <dataValidation allowBlank="1" showErrorMessage="1" showInputMessage="1" sqref="D3:D4" type="whole">
      <formula1>5</formula1>
      <formula2>24</formula2>
    </dataValidation>
  </dataValidations>
  <pageMargins bottom="0.78740157499999996" footer="0.3" header="0.3" left="0.7" right="0.7" top="0.78740157499999996"/>
  <pageSetup horizontalDpi="300" orientation="portrait" paperSize="9" r:id="rId2" verticalDpi="30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10"/>
  <sheetViews>
    <sheetView workbookViewId="0" zoomScale="70" zoomScaleNormal="70"/>
  </sheetViews>
  <sheetFormatPr defaultRowHeight="14.4" x14ac:dyDescent="0.3"/>
  <cols>
    <col min="1" max="1" customWidth="true" width="5.44140625" collapsed="false"/>
    <col min="2" max="2" bestFit="true" customWidth="true" width="32.33203125" collapsed="false"/>
    <col min="3" max="3" customWidth="true" style="1" width="31.0" collapsed="false"/>
    <col min="4" max="4" customWidth="true" style="1" width="31.44140625" collapsed="false"/>
    <col min="5" max="5" customWidth="true" style="1" width="17.44140625" collapsed="false"/>
    <col min="6" max="6" customWidth="true" style="1" width="33.5546875" collapsed="false"/>
    <col min="7" max="7" customWidth="true" width="27.5546875" collapsed="false"/>
    <col min="8" max="8" customWidth="true" width="11.88671875" collapsed="false"/>
    <col min="9" max="9" customWidth="true" width="13.0" collapsed="false"/>
  </cols>
  <sheetData>
    <row customHeight="1" ht="42.75" r="1" spans="1:10" x14ac:dyDescent="0.3">
      <c r="A1" s="27"/>
      <c r="B1" s="31" t="s">
        <v>0</v>
      </c>
      <c r="C1" s="32" t="s">
        <v>7</v>
      </c>
      <c r="D1" s="32" t="s">
        <v>13</v>
      </c>
      <c r="E1" s="32" t="s">
        <v>1</v>
      </c>
      <c r="F1" s="32" t="s">
        <v>2</v>
      </c>
      <c r="G1" s="31" t="s">
        <v>17</v>
      </c>
      <c r="H1" s="32" t="s">
        <v>57</v>
      </c>
      <c r="I1" s="33" t="s">
        <v>58</v>
      </c>
    </row>
    <row customHeight="1" ht="229.5" r="2" spans="1:10" x14ac:dyDescent="0.5">
      <c r="A2" s="28">
        <v>1</v>
      </c>
      <c r="B2" s="34" t="s">
        <v>3</v>
      </c>
      <c r="C2" s="35" t="s">
        <v>11</v>
      </c>
      <c r="D2" s="35" t="s">
        <v>12</v>
      </c>
      <c r="E2" s="35" t="s">
        <v>109</v>
      </c>
      <c r="F2" s="35" t="s">
        <v>14</v>
      </c>
      <c r="G2" s="133" t="s">
        <v>18</v>
      </c>
      <c r="H2" s="36">
        <v>20053</v>
      </c>
      <c r="I2" s="37">
        <v>16992</v>
      </c>
      <c r="J2" s="49"/>
    </row>
    <row customHeight="1" ht="355.5" r="3" spans="1:10" x14ac:dyDescent="0.3">
      <c r="A3" s="28">
        <v>2</v>
      </c>
      <c r="B3" s="34" t="s">
        <v>4</v>
      </c>
      <c r="C3" s="35" t="s">
        <v>19</v>
      </c>
      <c r="D3" s="35" t="s">
        <v>15</v>
      </c>
      <c r="E3" s="35" t="s">
        <v>28</v>
      </c>
      <c r="F3" s="35" t="s">
        <v>16</v>
      </c>
      <c r="G3" s="133"/>
      <c r="H3" s="36">
        <v>22421</v>
      </c>
      <c r="I3" s="37">
        <v>22421</v>
      </c>
    </row>
    <row customHeight="1" ht="58.5" r="4" spans="1:10" x14ac:dyDescent="0.3">
      <c r="A4" s="28">
        <v>3</v>
      </c>
      <c r="B4" s="35" t="s">
        <v>5</v>
      </c>
      <c r="C4" s="133" t="s">
        <v>21</v>
      </c>
      <c r="D4" s="133" t="s">
        <v>20</v>
      </c>
      <c r="E4" s="35" t="s">
        <v>110</v>
      </c>
      <c r="F4" s="133" t="s">
        <v>22</v>
      </c>
      <c r="G4" s="133" t="s">
        <v>18</v>
      </c>
      <c r="H4" s="36">
        <v>9518</v>
      </c>
      <c r="I4" s="37">
        <v>8279</v>
      </c>
    </row>
    <row customHeight="1" ht="186.75" r="5" spans="1:10" x14ac:dyDescent="0.3">
      <c r="A5" s="28">
        <v>4</v>
      </c>
      <c r="B5" s="35" t="s">
        <v>6</v>
      </c>
      <c r="C5" s="133"/>
      <c r="D5" s="133"/>
      <c r="E5" s="35" t="s">
        <v>29</v>
      </c>
      <c r="F5" s="133"/>
      <c r="G5" s="133"/>
      <c r="H5" s="36">
        <v>9005</v>
      </c>
      <c r="I5" s="37">
        <v>9005</v>
      </c>
    </row>
    <row customFormat="1" customHeight="1" ht="408.9" r="6" s="4" spans="1:10" x14ac:dyDescent="0.25">
      <c r="A6" s="28">
        <v>5</v>
      </c>
      <c r="B6" s="34" t="s">
        <v>8</v>
      </c>
      <c r="C6" s="38" t="s">
        <v>24</v>
      </c>
      <c r="D6" s="29" t="s">
        <v>23</v>
      </c>
      <c r="E6" s="39" t="s">
        <v>111</v>
      </c>
      <c r="F6" s="40" t="s">
        <v>26</v>
      </c>
      <c r="G6" s="35" t="s">
        <v>25</v>
      </c>
      <c r="H6" s="41">
        <v>628</v>
      </c>
      <c r="I6" s="42">
        <v>628</v>
      </c>
    </row>
    <row customFormat="1" ht="187.2" r="7" s="4" spans="1:10" x14ac:dyDescent="0.25">
      <c r="A7" s="28">
        <v>6</v>
      </c>
      <c r="B7" s="34" t="s">
        <v>10</v>
      </c>
      <c r="C7" s="35" t="s">
        <v>27</v>
      </c>
      <c r="D7" s="35" t="s">
        <v>108</v>
      </c>
      <c r="E7" s="35" t="s">
        <v>112</v>
      </c>
      <c r="F7" s="35" t="s">
        <v>30</v>
      </c>
      <c r="G7" s="35" t="s">
        <v>31</v>
      </c>
      <c r="H7" s="36">
        <v>56</v>
      </c>
      <c r="I7" s="37">
        <v>56</v>
      </c>
    </row>
    <row customFormat="1" customHeight="1" ht="228.75" r="8" s="4" spans="1:10" thickBot="1" x14ac:dyDescent="0.3">
      <c r="A8" s="30">
        <v>7</v>
      </c>
      <c r="B8" s="43" t="s">
        <v>9</v>
      </c>
      <c r="C8" s="44" t="s">
        <v>35</v>
      </c>
      <c r="D8" s="44" t="s">
        <v>32</v>
      </c>
      <c r="E8" s="44" t="s">
        <v>34</v>
      </c>
      <c r="F8" s="44" t="s">
        <v>33</v>
      </c>
      <c r="G8" s="44" t="s">
        <v>36</v>
      </c>
      <c r="H8" s="45">
        <v>14178</v>
      </c>
      <c r="I8" s="46">
        <v>14178</v>
      </c>
    </row>
    <row r="9" spans="1:10" x14ac:dyDescent="0.3">
      <c r="C9" s="26"/>
      <c r="D9" s="26"/>
      <c r="E9" s="26"/>
      <c r="F9" s="26"/>
      <c r="G9" s="5"/>
    </row>
    <row r="10" spans="1:10" x14ac:dyDescent="0.3">
      <c r="C10" s="3"/>
    </row>
  </sheetData>
  <sheetProtection objects="1" password="D8EE" scenarios="1" selectLockedCells="1" selectUnlockedCells="1" sheet="1"/>
  <customSheetViews>
    <customSheetView fitToPage="1" guid="{A594C90E-2FDA-4253-A15F-911FD0508768}" scale="70" topLeftCell="A7">
      <selection activeCell="E10" sqref="D10:E10"/>
      <pageMargins bottom="0.78740157499999996" footer="0.3" header="0.3" left="0.7" right="0.7" top="0.78740157499999996"/>
      <pageSetup orientation="portrait" paperSize="9" r:id="rId1" scale="43"/>
    </customSheetView>
  </customSheetViews>
  <mergeCells count="5">
    <mergeCell ref="G2:G3"/>
    <mergeCell ref="G4:G5"/>
    <mergeCell ref="C4:C5"/>
    <mergeCell ref="D4:D5"/>
    <mergeCell ref="F4:F5"/>
  </mergeCells>
  <pageMargins bottom="0.78740157499999996" footer="0.3" header="0.3" left="0.7" right="0.7" top="0.78740157499999996"/>
  <pageSetup orientation="portrait" paperSize="9" r:id="rId2" scale="4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7:J32"/>
  <sheetViews>
    <sheetView workbookViewId="0"/>
  </sheetViews>
  <sheetFormatPr defaultRowHeight="14.4" x14ac:dyDescent="0.3"/>
  <cols>
    <col min="1" max="1" customWidth="true" width="37.5546875" collapsed="false"/>
    <col min="2" max="5" customWidth="true" width="15.6640625" collapsed="false"/>
  </cols>
  <sheetData>
    <row ht="15.75" r="7" spans="1:10" thickBot="1" x14ac:dyDescent="0.3"/>
    <row customHeight="1" ht="24.9" r="8" spans="1:10" thickBot="1" x14ac:dyDescent="0.35">
      <c r="A8" s="140" t="s">
        <v>76</v>
      </c>
      <c r="B8" s="141"/>
      <c r="C8" s="141"/>
      <c r="D8" s="141"/>
      <c r="E8" s="142"/>
      <c r="F8" s="6"/>
      <c r="G8" s="6"/>
      <c r="H8" s="6"/>
      <c r="I8" s="6"/>
      <c r="J8" s="6"/>
    </row>
    <row customHeight="1" ht="24.9" r="9" spans="1:10" x14ac:dyDescent="0.3">
      <c r="A9" s="143"/>
      <c r="B9" s="48" t="s">
        <v>63</v>
      </c>
      <c r="C9" s="137" t="s">
        <v>65</v>
      </c>
      <c r="D9" s="137"/>
      <c r="E9" s="138" t="s">
        <v>52</v>
      </c>
    </row>
    <row customHeight="1" ht="24.9" r="10" spans="1:10" thickBot="1" x14ac:dyDescent="0.35">
      <c r="A10" s="144"/>
      <c r="B10" s="47" t="s">
        <v>64</v>
      </c>
      <c r="C10" s="47" t="s">
        <v>66</v>
      </c>
      <c r="D10" s="47" t="s">
        <v>67</v>
      </c>
      <c r="E10" s="139"/>
    </row>
    <row customHeight="1" ht="35.1" r="11" spans="1:10" x14ac:dyDescent="0.3">
      <c r="A11" s="18" t="s">
        <v>62</v>
      </c>
      <c r="B11" s="19">
        <v>0.85</v>
      </c>
      <c r="C11" s="19">
        <v>0.15</v>
      </c>
      <c r="D11" s="19">
        <v>0</v>
      </c>
      <c r="E11" s="20">
        <v>1</v>
      </c>
      <c r="I11" s="10">
        <v>0</v>
      </c>
    </row>
    <row customHeight="1" ht="35.1" r="12" spans="1:10" x14ac:dyDescent="0.3">
      <c r="A12" s="9" t="s">
        <v>68</v>
      </c>
      <c r="B12" s="10">
        <v>0.85</v>
      </c>
      <c r="C12" s="10" t="s">
        <v>69</v>
      </c>
      <c r="D12" s="10">
        <v>0.05</v>
      </c>
      <c r="E12" s="11">
        <v>1</v>
      </c>
      <c r="I12" s="10" t="s">
        <v>70</v>
      </c>
    </row>
    <row customHeight="1" ht="35.1" r="13" spans="1:10" x14ac:dyDescent="0.3">
      <c r="A13" s="9" t="s">
        <v>71</v>
      </c>
      <c r="B13" s="10">
        <v>0.85</v>
      </c>
      <c r="C13" s="10" t="s">
        <v>69</v>
      </c>
      <c r="D13" s="10">
        <v>0.05</v>
      </c>
      <c r="E13" s="11">
        <v>1</v>
      </c>
      <c r="I13" s="10" t="s">
        <v>70</v>
      </c>
    </row>
    <row customHeight="1" ht="35.1" r="14" spans="1:10" x14ac:dyDescent="0.3">
      <c r="A14" s="9" t="s">
        <v>72</v>
      </c>
      <c r="B14" s="10">
        <v>0.85</v>
      </c>
      <c r="C14" s="10" t="s">
        <v>69</v>
      </c>
      <c r="D14" s="10">
        <v>0.05</v>
      </c>
      <c r="E14" s="11">
        <v>1</v>
      </c>
      <c r="I14" s="10" t="s">
        <v>70</v>
      </c>
    </row>
    <row customHeight="1" ht="35.1" r="15" spans="1:10" x14ac:dyDescent="0.3">
      <c r="A15" s="9" t="s">
        <v>73</v>
      </c>
      <c r="B15" s="10">
        <v>0.85</v>
      </c>
      <c r="C15" s="10">
        <v>0.1</v>
      </c>
      <c r="D15" s="10">
        <v>0</v>
      </c>
      <c r="E15" s="11">
        <v>1</v>
      </c>
      <c r="I15" s="10">
        <v>0.05</v>
      </c>
    </row>
    <row customHeight="1" ht="35.1" r="16" spans="1:10" x14ac:dyDescent="0.3">
      <c r="A16" s="9" t="s">
        <v>107</v>
      </c>
      <c r="B16" s="16">
        <v>0.85</v>
      </c>
      <c r="C16" s="16">
        <v>0.15</v>
      </c>
      <c r="D16" s="16">
        <v>0</v>
      </c>
      <c r="E16" s="17">
        <v>1</v>
      </c>
      <c r="I16" s="16"/>
    </row>
    <row customHeight="1" ht="35.1" r="17" spans="1:9" thickBot="1" x14ac:dyDescent="0.35">
      <c r="A17" s="15" t="s">
        <v>74</v>
      </c>
      <c r="B17" s="16">
        <v>0.85</v>
      </c>
      <c r="C17" s="16">
        <v>0</v>
      </c>
      <c r="D17" s="16">
        <v>0.15</v>
      </c>
      <c r="E17" s="17">
        <v>1</v>
      </c>
      <c r="I17" s="16" t="s">
        <v>75</v>
      </c>
    </row>
    <row customHeight="1" ht="24.9" r="18" spans="1:9" thickBot="1" x14ac:dyDescent="0.35">
      <c r="A18" s="134" t="s">
        <v>77</v>
      </c>
      <c r="B18" s="135"/>
      <c r="C18" s="135"/>
      <c r="D18" s="135"/>
      <c r="E18" s="136"/>
    </row>
    <row customHeight="1" ht="35.1" r="19" spans="1:9" x14ac:dyDescent="0.3">
      <c r="A19" s="18" t="s">
        <v>62</v>
      </c>
      <c r="B19" s="19">
        <v>0.5</v>
      </c>
      <c r="C19" s="19">
        <v>0.5</v>
      </c>
      <c r="D19" s="19">
        <v>0</v>
      </c>
      <c r="E19" s="20">
        <v>1</v>
      </c>
      <c r="I19" s="19">
        <v>0</v>
      </c>
    </row>
    <row customHeight="1" ht="35.1" r="20" spans="1:9" x14ac:dyDescent="0.3">
      <c r="A20" s="9" t="s">
        <v>68</v>
      </c>
      <c r="B20" s="10">
        <v>0.5</v>
      </c>
      <c r="C20" s="10" t="s">
        <v>78</v>
      </c>
      <c r="D20" s="10">
        <v>0.05</v>
      </c>
      <c r="E20" s="11">
        <v>1</v>
      </c>
      <c r="I20" s="10" t="s">
        <v>70</v>
      </c>
    </row>
    <row customHeight="1" ht="35.1" r="21" spans="1:9" x14ac:dyDescent="0.3">
      <c r="A21" s="9" t="s">
        <v>79</v>
      </c>
      <c r="B21" s="10">
        <v>0.5</v>
      </c>
      <c r="C21" s="10" t="s">
        <v>78</v>
      </c>
      <c r="D21" s="10">
        <v>0.05</v>
      </c>
      <c r="E21" s="11">
        <v>1</v>
      </c>
      <c r="I21" s="10" t="s">
        <v>70</v>
      </c>
    </row>
    <row customHeight="1" ht="35.1" r="22" spans="1:9" x14ac:dyDescent="0.3">
      <c r="A22" s="9" t="s">
        <v>72</v>
      </c>
      <c r="B22" s="10">
        <v>0.5</v>
      </c>
      <c r="C22" s="10" t="s">
        <v>78</v>
      </c>
      <c r="D22" s="10">
        <v>0.05</v>
      </c>
      <c r="E22" s="11">
        <v>1</v>
      </c>
      <c r="I22" s="10" t="s">
        <v>70</v>
      </c>
    </row>
    <row customHeight="1" ht="35.1" r="23" spans="1:9" x14ac:dyDescent="0.3">
      <c r="A23" s="9" t="s">
        <v>73</v>
      </c>
      <c r="B23" s="10">
        <v>0.5</v>
      </c>
      <c r="C23" s="10">
        <v>0.45</v>
      </c>
      <c r="D23" s="10">
        <v>0</v>
      </c>
      <c r="E23" s="11">
        <v>1</v>
      </c>
      <c r="I23" s="10">
        <v>0.05</v>
      </c>
    </row>
    <row customHeight="1" ht="35.1" r="24" spans="1:9" x14ac:dyDescent="0.3">
      <c r="A24" s="9" t="s">
        <v>107</v>
      </c>
      <c r="B24" s="16">
        <v>0.5</v>
      </c>
      <c r="C24" s="16">
        <v>0.5</v>
      </c>
      <c r="D24" s="16">
        <v>0</v>
      </c>
      <c r="E24" s="17">
        <v>1</v>
      </c>
      <c r="I24" s="16"/>
    </row>
    <row customHeight="1" ht="35.1" r="25" spans="1:9" thickBot="1" x14ac:dyDescent="0.35">
      <c r="A25" s="12" t="s">
        <v>74</v>
      </c>
      <c r="B25" s="13">
        <v>0.5</v>
      </c>
      <c r="C25" s="13">
        <v>0</v>
      </c>
      <c r="D25" s="13">
        <v>0.5</v>
      </c>
      <c r="E25" s="14">
        <v>1</v>
      </c>
      <c r="I25" s="13" t="s">
        <v>80</v>
      </c>
    </row>
    <row customHeight="1" ht="15" r="26" spans="1:9" x14ac:dyDescent="0.3">
      <c r="A26" s="8"/>
      <c r="B26" s="7"/>
      <c r="C26" s="7"/>
      <c r="D26" s="7"/>
      <c r="E26" s="7"/>
    </row>
    <row customHeight="1" ht="15" r="27" spans="1:9" x14ac:dyDescent="0.3">
      <c r="B27" s="7"/>
      <c r="C27" s="7"/>
      <c r="D27" s="7"/>
      <c r="E27" s="7"/>
    </row>
    <row customHeight="1" ht="15" r="28" spans="1:9" x14ac:dyDescent="0.3">
      <c r="B28" s="7"/>
      <c r="C28" s="7"/>
      <c r="D28" s="7"/>
      <c r="E28" s="7"/>
    </row>
    <row customHeight="1" ht="15" r="29" spans="1:9" x14ac:dyDescent="0.3">
      <c r="B29" s="7"/>
      <c r="C29" s="7"/>
      <c r="D29" s="7"/>
      <c r="E29" s="7"/>
    </row>
    <row customHeight="1" ht="15" r="30" spans="1:9" x14ac:dyDescent="0.3">
      <c r="B30" s="7"/>
      <c r="C30" s="7"/>
      <c r="D30" s="7"/>
      <c r="E30" s="7"/>
    </row>
    <row customHeight="1" ht="15" r="31" spans="1:9" x14ac:dyDescent="0.3">
      <c r="B31" s="7"/>
      <c r="C31" s="7"/>
      <c r="D31" s="7"/>
      <c r="E31" s="7"/>
    </row>
    <row customHeight="1" ht="15" r="32" spans="1:9" x14ac:dyDescent="0.3">
      <c r="B32" s="7"/>
      <c r="C32" s="7"/>
      <c r="D32" s="7"/>
      <c r="E32" s="7"/>
    </row>
  </sheetData>
  <sheetProtection objects="1" password="D8EE" scenarios="1" selectLockedCells="1" selectUnlockedCells="1" sheet="1"/>
  <customSheetViews>
    <customSheetView fitToPage="1" guid="{A594C90E-2FDA-4253-A15F-911FD0508768}">
      <selection activeCell="D9" sqref="D9"/>
      <pageMargins bottom="0.78740157499999996" footer="0.3" header="0.3" left="0.7" right="0.7" top="0.78740157499999996"/>
      <pageSetup horizontalDpi="300" orientation="portrait" paperSize="9" r:id="rId1" scale="87" verticalDpi="300"/>
    </customSheetView>
  </customSheetViews>
  <mergeCells count="5">
    <mergeCell ref="A18:E18"/>
    <mergeCell ref="C9:D9"/>
    <mergeCell ref="E9:E10"/>
    <mergeCell ref="A8:E8"/>
    <mergeCell ref="A9:A10"/>
  </mergeCells>
  <pageMargins bottom="0.78740157499999996" footer="0.3" header="0.3" left="0.7" right="0.7" top="0.78740157499999996"/>
  <pageSetup orientation="portrait" paperSize="9" r:id="rId2" scale="63"/>
  <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I46"/>
  <sheetViews>
    <sheetView workbookViewId="0">
      <selection activeCell="B12" sqref="B12"/>
    </sheetView>
  </sheetViews>
  <sheetFormatPr defaultRowHeight="14.4" x14ac:dyDescent="0.3"/>
  <cols>
    <col min="2" max="2" customWidth="true" width="72.44140625" collapsed="false"/>
    <col min="3" max="3" customWidth="true" width="26.0" collapsed="false"/>
    <col min="5" max="5" customWidth="true" width="13.5546875" collapsed="false"/>
  </cols>
  <sheetData>
    <row r="1" spans="1:9" x14ac:dyDescent="0.3">
      <c r="B1" s="2" t="s">
        <v>56</v>
      </c>
      <c r="C1" s="2" t="s">
        <v>53</v>
      </c>
      <c r="D1" s="2" t="s">
        <v>54</v>
      </c>
      <c r="E1" s="2" t="s">
        <v>55</v>
      </c>
      <c r="F1" s="2" t="s">
        <v>38</v>
      </c>
      <c r="G1" s="2" t="s">
        <v>81</v>
      </c>
      <c r="H1" s="2"/>
      <c r="I1" s="2"/>
    </row>
    <row ht="15" r="2" spans="1:9" x14ac:dyDescent="0.25">
      <c r="B2" s="2"/>
      <c r="C2" s="2"/>
      <c r="D2" s="2"/>
      <c r="E2" s="2"/>
      <c r="F2" s="2"/>
    </row>
    <row customHeight="1" ht="45.75" r="3" spans="1:9" x14ac:dyDescent="0.3">
      <c r="A3" s="22"/>
      <c r="B3" s="21" t="s">
        <v>115</v>
      </c>
      <c r="C3" t="s">
        <v>90</v>
      </c>
      <c r="D3" t="s">
        <v>92</v>
      </c>
      <c r="E3" t="s">
        <v>92</v>
      </c>
      <c r="F3" t="s">
        <v>94</v>
      </c>
      <c r="G3" t="s">
        <v>82</v>
      </c>
    </row>
    <row customHeight="1" ht="44.25" r="4" spans="1:9" x14ac:dyDescent="0.3">
      <c r="A4" s="22"/>
      <c r="B4" s="21" t="s">
        <v>121</v>
      </c>
      <c r="C4" t="s">
        <v>91</v>
      </c>
      <c r="D4" t="s">
        <v>93</v>
      </c>
      <c r="E4" t="s">
        <v>93</v>
      </c>
      <c r="F4" t="s">
        <v>95</v>
      </c>
      <c r="G4" t="s">
        <v>96</v>
      </c>
    </row>
    <row customHeight="1" ht="45" r="5" spans="1:9" x14ac:dyDescent="0.3">
      <c r="A5" s="22"/>
      <c r="B5" s="21" t="s">
        <v>113</v>
      </c>
      <c r="C5" t="s">
        <v>124</v>
      </c>
    </row>
    <row customHeight="1" ht="47.25" r="6" spans="1:9" x14ac:dyDescent="0.3">
      <c r="A6" s="22"/>
      <c r="B6" s="21" t="s">
        <v>122</v>
      </c>
      <c r="C6" t="s">
        <v>123</v>
      </c>
    </row>
    <row customHeight="1" ht="46.5" r="7" spans="1:9" x14ac:dyDescent="0.3">
      <c r="A7" s="22"/>
      <c r="B7" s="21" t="s">
        <v>114</v>
      </c>
      <c r="C7" t="s">
        <v>136</v>
      </c>
    </row>
    <row customHeight="1" ht="47.25" r="8" spans="1:9" x14ac:dyDescent="0.3">
      <c r="B8" s="21" t="s">
        <v>116</v>
      </c>
    </row>
    <row customHeight="1" ht="46.5" r="9" spans="1:9" x14ac:dyDescent="0.25">
      <c r="B9" s="80"/>
    </row>
    <row ht="15" r="10" spans="1:9" x14ac:dyDescent="0.25">
      <c r="B10" s="80"/>
    </row>
    <row ht="15" r="11" spans="1:9" x14ac:dyDescent="0.25">
      <c r="B11" s="80"/>
    </row>
    <row ht="15" r="12" spans="1:9" x14ac:dyDescent="0.25">
      <c r="B12" s="21"/>
    </row>
    <row ht="15" r="13" spans="1:9" x14ac:dyDescent="0.25">
      <c r="B13" s="21"/>
    </row>
    <row ht="15" r="14" spans="1:9" x14ac:dyDescent="0.25">
      <c r="B14" s="21"/>
    </row>
    <row ht="15" r="15" spans="1:9" x14ac:dyDescent="0.25">
      <c r="B15" s="21"/>
    </row>
    <row ht="15" r="16" spans="1:9" x14ac:dyDescent="0.25">
      <c r="B16" s="21"/>
    </row>
    <row r="17" spans="2:2" x14ac:dyDescent="0.3">
      <c r="B17" s="21"/>
    </row>
    <row r="18" spans="2:2" x14ac:dyDescent="0.3">
      <c r="B18" s="21"/>
    </row>
    <row r="20" spans="2:2" x14ac:dyDescent="0.3">
      <c r="B20" s="21"/>
    </row>
    <row r="40" spans="2:2" x14ac:dyDescent="0.3">
      <c r="B40" t="s">
        <v>83</v>
      </c>
    </row>
    <row r="41" spans="2:2" x14ac:dyDescent="0.3">
      <c r="B41" t="s">
        <v>84</v>
      </c>
    </row>
    <row r="42" spans="2:2" x14ac:dyDescent="0.3">
      <c r="B42" t="s">
        <v>85</v>
      </c>
    </row>
    <row r="43" spans="2:2" x14ac:dyDescent="0.3">
      <c r="B43" t="s">
        <v>86</v>
      </c>
    </row>
    <row r="44" spans="2:2" x14ac:dyDescent="0.3">
      <c r="B44" t="s">
        <v>87</v>
      </c>
    </row>
    <row r="45" spans="2:2" x14ac:dyDescent="0.3">
      <c r="B45" t="s">
        <v>88</v>
      </c>
    </row>
    <row r="46" spans="2:2" x14ac:dyDescent="0.3">
      <c r="B46" t="s">
        <v>89</v>
      </c>
    </row>
  </sheetData>
  <sheetProtection objects="1" password="D8EE" scenarios="1" selectLockedCells="1" selectUnlockedCells="1" sheet="1"/>
  <sortState ref="B3:B9">
    <sortCondition ref="B3:B9"/>
  </sortState>
  <customSheetViews>
    <customSheetView guid="{A594C90E-2FDA-4253-A15F-911FD0508768}">
      <pageMargins bottom="0.78740157499999996" footer="0.3" header="0.3" left="0.7" right="0.7" top="0.78740157499999996"/>
      <pageSetup horizontalDpi="300" orientation="portrait" paperSize="9" r:id="rId1" verticalDpi="300"/>
    </customSheetView>
  </customSheetViews>
  <dataValidations count="2">
    <dataValidation allowBlank="1" showErrorMessage="1" showInputMessage="1" sqref="C2:C6" type="list">
      <formula1>zprovoznění</formula1>
    </dataValidation>
    <dataValidation promptTitle="typ_příjemce" showErrorMessage="1" showInputMessage="1" sqref="B2" type="list">
      <formula1>$B$2:$B$2</formula1>
    </dataValidation>
  </dataValidations>
  <pageMargins bottom="0.78740157499999996" footer="0.3" header="0.3" left="0.7" right="0.7" top="0.78740157499999996"/>
  <pageSetup horizontalDpi="300" orientation="portrait" paperSize="9" r:id="rId2" verticalDpi="30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
  <sheetViews>
    <sheetView workbookViewId="0">
      <selection activeCell="B31" sqref="B31"/>
    </sheetView>
  </sheetViews>
  <sheetFormatPr defaultRowHeight="14.4" x14ac:dyDescent="0.3"/>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5</vt:i4>
      </vt:variant>
      <vt:variant>
        <vt:lpstr>Pojmenované oblasti</vt:lpstr>
      </vt:variant>
      <vt:variant>
        <vt:i4>8</vt:i4>
      </vt:variant>
    </vt:vector>
  </HeadingPairs>
  <TitlesOfParts>
    <vt:vector baseType="lpstr" size="13">
      <vt:lpstr>kalkulačka projektu</vt:lpstr>
      <vt:lpstr>přehled jednotek</vt:lpstr>
      <vt:lpstr>spolufinancování</vt:lpstr>
      <vt:lpstr>data</vt:lpstr>
      <vt:lpstr>List1</vt:lpstr>
      <vt:lpstr>'přehled jednotek'!_ftn1</vt:lpstr>
      <vt:lpstr>'přehled jednotek'!_ftnref1</vt:lpstr>
      <vt:lpstr>DPH</vt:lpstr>
      <vt:lpstr>nájem</vt:lpstr>
      <vt:lpstr>příjemce</vt:lpstr>
      <vt:lpstr>rekvalifikace</vt:lpstr>
      <vt:lpstr>území</vt:lpstr>
      <vt:lpstr>zprovoznění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2015-07-28T09:22:19Z</dcterms:created>
  <cp:lastPrinted>2015-10-19T06:03:28Z</cp:lastPrinted>
  <dcterms:modified xsi:type="dcterms:W3CDTF">2015-11-16T11:27:43Z</dcterms:modified>
</cp:coreProperties>
</file>