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15" windowWidth="27555" xWindow="720" yWindow="390"/>
  </bookViews>
  <sheets>
    <sheet name="Krycí list" r:id="rId1" sheetId="1"/>
    <sheet name="Rekapitulace" r:id="rId2" sheetId="2"/>
    <sheet name="Položky" r:id="rId3" sheetId="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Rekapitulace!$G$30</definedName>
    <definedName name="Dodavka0">Položky!#REF!</definedName>
    <definedName name="HSV">Rekapitulace!$E$30</definedName>
    <definedName name="HSV0">Položky!#REF!</definedName>
    <definedName name="HZS">Rekapitulace!$I$30</definedName>
    <definedName name="HZS0">Položky!#REF!</definedName>
    <definedName name="JKSO">'Krycí list'!$G$2</definedName>
    <definedName name="MJ">'Krycí list'!$G$5</definedName>
    <definedName name="Mont">Rekapitulace!$H$30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localSheetId="2" name="_xlnm.Print_Titles">Položky!$1:$6</definedName>
    <definedName localSheetId="1" name="_xlnm.Print_Titles">Rekapitulace!$1:$6</definedName>
    <definedName name="Objednatel">'Krycí list'!$C$10</definedName>
    <definedName localSheetId="0" name="_xlnm.Print_Area">'Krycí list'!$A$1:$G$45</definedName>
    <definedName localSheetId="2" name="_xlnm.Print_Area">Položky!$A$1:$G$206</definedName>
    <definedName localSheetId="1" name="_xlnm.Print_Area">Rekapitulace!$A$1:$I$44</definedName>
    <definedName name="PocetMJ">'Krycí list'!$G$6</definedName>
    <definedName name="Poznamka">'Krycí list'!$B$37</definedName>
    <definedName name="Projektant">'Krycí list'!$C$8</definedName>
    <definedName name="PSV">Rekapitulace!$F$30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hidden="1" localSheetId="2" name="solver_lin">0</definedName>
    <definedName hidden="1" localSheetId="2" name="solver_num">0</definedName>
    <definedName hidden="1" localSheetId="2" name="solver_opt">Položky!#REF!</definedName>
    <definedName hidden="1" localSheetId="2" name="solver_typ">1</definedName>
    <definedName hidden="1" localSheetId="2" name="solver_val">0</definedName>
    <definedName name="Typ">Položky!#REF!</definedName>
    <definedName name="VRN">Rekapitulace!$H$43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i="1" l="1" r="D21"/>
  <c i="1" r="D20"/>
  <c i="1" r="D19"/>
  <c i="1" r="D18"/>
  <c i="1" r="D17"/>
  <c i="1" r="D16"/>
  <c i="1" r="D15"/>
  <c i="3" r="BE205"/>
  <c i="3" r="BE206" s="1"/>
  <c i="2" r="I29" s="1"/>
  <c i="3" r="BD205"/>
  <c i="3" r="BC205"/>
  <c i="3" r="BA205"/>
  <c i="3" r="BA206" s="1"/>
  <c i="2" r="E29" s="1"/>
  <c i="3" r="G205"/>
  <c i="3" r="BB205" s="1"/>
  <c i="3" r="BE204"/>
  <c i="3" r="BD204"/>
  <c i="3" r="BD206" s="1"/>
  <c i="2" r="H29" s="1"/>
  <c i="3" r="BC204"/>
  <c i="3" r="BB204"/>
  <c i="3" r="BA204"/>
  <c i="3" r="G204"/>
  <c i="3" r="G206" s="1"/>
  <c i="2" r="B29"/>
  <c i="2" r="A29"/>
  <c i="3" r="BC206"/>
  <c i="2" r="G29" s="1"/>
  <c i="3" r="C206"/>
  <c i="3" r="BE201"/>
  <c i="3" r="BE202" s="1"/>
  <c i="2" r="I28" s="1"/>
  <c i="3" r="BD201"/>
  <c i="3" r="BC201"/>
  <c i="3" r="BB201"/>
  <c i="3" r="BB202" s="1"/>
  <c i="2" r="F28" s="1"/>
  <c i="3" r="BA201"/>
  <c i="3" r="BA202" s="1"/>
  <c i="2" r="E28" s="1"/>
  <c i="3" r="G201"/>
  <c i="2" r="B28"/>
  <c i="2" r="A28"/>
  <c i="3" r="BD202"/>
  <c i="2" r="H28" s="1"/>
  <c i="3" r="BC202"/>
  <c i="2" r="G28" s="1"/>
  <c i="3" r="G202"/>
  <c i="3" r="C202"/>
  <c i="3" r="BE198"/>
  <c i="3" r="BD198"/>
  <c i="3" r="BC198"/>
  <c i="3" r="BB198"/>
  <c i="3" r="BA198"/>
  <c i="3" r="G198"/>
  <c i="3" r="BE197"/>
  <c i="3" r="BD197"/>
  <c i="3" r="BC197"/>
  <c i="3" r="BA197"/>
  <c i="3" r="G197"/>
  <c i="3" r="BB197" s="1"/>
  <c i="3" r="BE196"/>
  <c i="3" r="BD196"/>
  <c i="3" r="BC196"/>
  <c i="3" r="BB196"/>
  <c i="3" r="BA196"/>
  <c i="3" r="G196"/>
  <c i="3" r="BE195"/>
  <c i="3" r="BD195"/>
  <c i="3" r="BC195"/>
  <c i="3" r="BA195"/>
  <c i="3" r="G195"/>
  <c i="3" r="BB195" s="1"/>
  <c i="3" r="BE194"/>
  <c i="3" r="BD194"/>
  <c i="3" r="BC194"/>
  <c i="3" r="BA194"/>
  <c i="3" r="G194"/>
  <c i="3" r="BB194" s="1"/>
  <c i="3" r="BE193"/>
  <c i="3" r="BD193"/>
  <c i="3" r="BC193"/>
  <c i="3" r="BA193"/>
  <c i="3" r="G193"/>
  <c i="3" r="BB193" s="1"/>
  <c i="3" r="BE192"/>
  <c i="3" r="BD192"/>
  <c i="3" r="BC192"/>
  <c i="3" r="BA192"/>
  <c i="3" r="G192"/>
  <c i="3" r="BB192" s="1"/>
  <c i="3" r="BE191"/>
  <c i="3" r="BD191"/>
  <c i="3" r="BC191"/>
  <c i="3" r="BA191"/>
  <c i="3" r="G191"/>
  <c i="3" r="BE190"/>
  <c i="3" r="BD190"/>
  <c i="3" r="BC190"/>
  <c i="3" r="BC199" s="1"/>
  <c i="2" r="G27" s="1"/>
  <c i="3" r="BB190"/>
  <c i="3" r="BA190"/>
  <c i="3" r="G190"/>
  <c i="2" r="B27"/>
  <c i="2" r="A27"/>
  <c i="3" r="C199"/>
  <c i="3" r="BE187"/>
  <c i="3" r="BD187"/>
  <c i="3" r="BC187"/>
  <c i="3" r="BA187"/>
  <c i="3" r="G187"/>
  <c i="3" r="BB187" s="1"/>
  <c i="3" r="BE186"/>
  <c i="3" r="BD186"/>
  <c i="3" r="BC186"/>
  <c i="3" r="BA186"/>
  <c i="3" r="G186"/>
  <c i="3" r="BE185"/>
  <c i="3" r="BD185"/>
  <c i="3" r="BC185"/>
  <c i="3" r="BC188" s="1"/>
  <c i="2" r="G26" s="1"/>
  <c i="3" r="BA185"/>
  <c i="3" r="G185"/>
  <c i="3" r="BB185" s="1"/>
  <c i="2" r="B26"/>
  <c i="2" r="A26"/>
  <c i="3" r="C188"/>
  <c i="3" r="BE182"/>
  <c i="3" r="BD182"/>
  <c i="3" r="BC182"/>
  <c i="3" r="BB182"/>
  <c i="3" r="BA182"/>
  <c i="3" r="G182"/>
  <c i="3" r="BE181"/>
  <c i="3" r="BE183" s="1"/>
  <c i="2" r="I25" s="1"/>
  <c i="3" r="BD181"/>
  <c i="3" r="BD183" s="1"/>
  <c i="2" r="H25" s="1"/>
  <c i="3" r="BC181"/>
  <c i="3" r="BC183" s="1"/>
  <c i="2" r="G25" s="1"/>
  <c i="3" r="BA181"/>
  <c i="3" r="G181"/>
  <c i="3" r="G183" s="1"/>
  <c i="2" r="B25"/>
  <c i="2" r="A25"/>
  <c i="3" r="BA183"/>
  <c i="2" r="E25" s="1"/>
  <c i="3" r="C183"/>
  <c i="3" r="BE178"/>
  <c i="3" r="BD178"/>
  <c i="3" r="BC178"/>
  <c i="3" r="BA178"/>
  <c i="3" r="G178"/>
  <c i="3" r="BB178" s="1"/>
  <c i="3" r="BE177"/>
  <c i="3" r="BD177"/>
  <c i="3" r="BC177"/>
  <c i="3" r="BA177"/>
  <c i="3" r="G177"/>
  <c i="3" r="BB177" s="1"/>
  <c i="3" r="BE176"/>
  <c i="3" r="BD176"/>
  <c i="3" r="BC176"/>
  <c i="3" r="BA176"/>
  <c i="3" r="G176"/>
  <c i="3" r="BB176" s="1"/>
  <c i="3" r="BE175"/>
  <c i="3" r="BD175"/>
  <c i="3" r="BC175"/>
  <c i="3" r="BB175"/>
  <c i="3" r="BA175"/>
  <c i="3" r="G175"/>
  <c i="3" r="BE174"/>
  <c i="3" r="BD174"/>
  <c i="3" r="BC174"/>
  <c i="3" r="BA174"/>
  <c i="3" r="G174"/>
  <c i="3" r="BB174" s="1"/>
  <c i="3" r="BE173"/>
  <c i="3" r="BD173"/>
  <c i="3" r="BC173"/>
  <c i="3" r="BB173"/>
  <c i="3" r="BA173"/>
  <c i="3" r="G173"/>
  <c i="3" r="BE172"/>
  <c i="3" r="BE179" s="1"/>
  <c i="2" r="I24" s="1"/>
  <c i="3" r="BD172"/>
  <c i="3" r="BD179" s="1"/>
  <c i="2" r="H24" s="1"/>
  <c i="3" r="BC172"/>
  <c i="3" r="BC179" s="1"/>
  <c i="2" r="G24" s="1"/>
  <c i="3" r="BA172"/>
  <c i="3" r="G172"/>
  <c i="2" r="B24"/>
  <c i="2" r="A24"/>
  <c i="3" r="BA179"/>
  <c i="2" r="E24" s="1"/>
  <c i="3" r="C179"/>
  <c i="3" r="BE169"/>
  <c i="3" r="BD169"/>
  <c i="3" r="BC169"/>
  <c i="3" r="BA169"/>
  <c i="3" r="G169"/>
  <c i="3" r="BB169" s="1"/>
  <c i="3" r="BE168"/>
  <c i="3" r="BD168"/>
  <c i="3" r="BC168"/>
  <c i="3" r="BA168"/>
  <c i="3" r="G168"/>
  <c i="3" r="BB168" s="1"/>
  <c i="3" r="BE167"/>
  <c i="3" r="BD167"/>
  <c i="3" r="BC167"/>
  <c i="3" r="BA167"/>
  <c i="3" r="G167"/>
  <c i="3" r="BB167" s="1"/>
  <c i="3" r="BE166"/>
  <c i="3" r="BD166"/>
  <c i="3" r="BC166"/>
  <c i="3" r="BB166"/>
  <c i="3" r="BA166"/>
  <c i="3" r="G166"/>
  <c i="3" r="BE165"/>
  <c i="3" r="BE170" s="1"/>
  <c i="2" r="I23" s="1"/>
  <c i="3" r="BD165"/>
  <c i="3" r="BC165"/>
  <c i="3" r="BA165"/>
  <c i="3" r="G165"/>
  <c i="3" r="BB165" s="1"/>
  <c i="3" r="BE164"/>
  <c i="3" r="BD164"/>
  <c i="3" r="BC164"/>
  <c i="3" r="BC170" s="1"/>
  <c i="2" r="G23" s="1"/>
  <c i="3" r="BB164"/>
  <c i="3" r="BA164"/>
  <c i="3" r="BA170" s="1"/>
  <c i="2" r="E23" s="1"/>
  <c i="3" r="G164"/>
  <c i="2" r="B23"/>
  <c i="2" r="A23"/>
  <c i="3" r="C170"/>
  <c i="3" r="BE161"/>
  <c i="3" r="BD161"/>
  <c i="3" r="BC161"/>
  <c i="3" r="BB161"/>
  <c i="3" r="BA161"/>
  <c i="3" r="G161"/>
  <c i="3" r="BE160"/>
  <c i="3" r="BD160"/>
  <c i="3" r="BC160"/>
  <c i="3" r="BA160"/>
  <c i="3" r="G160"/>
  <c i="3" r="BB160" s="1"/>
  <c i="3" r="BE159"/>
  <c i="3" r="BE162" s="1"/>
  <c i="2" r="I22" s="1"/>
  <c i="3" r="BD159"/>
  <c i="3" r="BC159"/>
  <c i="3" r="BA159"/>
  <c i="3" r="BA162" s="1"/>
  <c i="2" r="E22" s="1"/>
  <c i="3" r="G159"/>
  <c i="3" r="BB159" s="1"/>
  <c i="3" r="BE158"/>
  <c i="3" r="BD158"/>
  <c i="3" r="BC158"/>
  <c i="3" r="BC162" s="1"/>
  <c i="2" r="G22" s="1"/>
  <c i="3" r="BA158"/>
  <c i="3" r="G158"/>
  <c i="2" r="B22"/>
  <c i="2" r="A22"/>
  <c i="3" r="C162"/>
  <c i="3" r="BE155"/>
  <c i="3" r="BD155"/>
  <c i="3" r="BC155"/>
  <c i="3" r="BA155"/>
  <c i="3" r="G155"/>
  <c i="3" r="BB155" s="1"/>
  <c i="3" r="BE154"/>
  <c i="3" r="BD154"/>
  <c i="3" r="BC154"/>
  <c i="3" r="BC156" s="1"/>
  <c i="2" r="G21" s="1"/>
  <c i="3" r="BA154"/>
  <c i="3" r="G154"/>
  <c i="3" r="BB154" s="1"/>
  <c i="3" r="BE153"/>
  <c i="3" r="BD153"/>
  <c i="3" r="BC153"/>
  <c i="3" r="BA153"/>
  <c i="3" r="G153"/>
  <c i="3" r="BB153" s="1"/>
  <c i="3" r="BE152"/>
  <c i="3" r="BD152"/>
  <c i="3" r="BC152"/>
  <c i="3" r="BB152"/>
  <c i="3" r="BA152"/>
  <c i="3" r="G152"/>
  <c i="3" r="BE151"/>
  <c i="3" r="BE156" s="1"/>
  <c i="2" r="I21" s="1"/>
  <c i="3" r="BD151"/>
  <c i="3" r="BD156" s="1"/>
  <c i="2" r="H21" s="1"/>
  <c i="3" r="BC151"/>
  <c i="3" r="BA151"/>
  <c i="3" r="G151"/>
  <c i="2" r="B21"/>
  <c i="2" r="A21"/>
  <c i="3" r="BA156"/>
  <c i="2" r="E21" s="1"/>
  <c i="3" r="C156"/>
  <c i="3" r="BE148"/>
  <c i="3" r="BD148"/>
  <c i="3" r="BC148"/>
  <c i="3" r="BA148"/>
  <c i="3" r="G148"/>
  <c i="3" r="BB148" s="1"/>
  <c i="3" r="BE147"/>
  <c i="3" r="BD147"/>
  <c i="3" r="BC147"/>
  <c i="3" r="BA147"/>
  <c i="3" r="G147"/>
  <c i="3" r="BB147" s="1"/>
  <c i="3" r="BE146"/>
  <c i="3" r="BD146"/>
  <c i="3" r="BC146"/>
  <c i="3" r="BA146"/>
  <c i="3" r="G146"/>
  <c i="3" r="BB146" s="1"/>
  <c i="3" r="BE145"/>
  <c i="3" r="BD145"/>
  <c i="3" r="BC145"/>
  <c i="3" r="BC149" s="1"/>
  <c i="2" r="G20" s="1"/>
  <c i="3" r="BB145"/>
  <c i="3" r="BA145"/>
  <c i="3" r="G145"/>
  <c i="3" r="BE144"/>
  <c i="3" r="BD144"/>
  <c i="3" r="BC144"/>
  <c i="3" r="BA144"/>
  <c i="3" r="G144"/>
  <c i="3" r="BB144" s="1"/>
  <c i="3" r="BE143"/>
  <c i="3" r="BD143"/>
  <c i="3" r="BC143"/>
  <c i="3" r="BB143"/>
  <c i="3" r="BA143"/>
  <c i="3" r="G143"/>
  <c i="3" r="BE142"/>
  <c i="3" r="BE149" s="1"/>
  <c i="2" r="I20" s="1"/>
  <c i="3" r="BD142"/>
  <c i="3" r="BD149" s="1"/>
  <c i="2" r="H20" s="1"/>
  <c i="3" r="BC142"/>
  <c i="3" r="BA142"/>
  <c i="3" r="G142"/>
  <c i="2" r="B20"/>
  <c i="2" r="A20"/>
  <c i="3" r="BA149"/>
  <c i="2" r="E20" s="1"/>
  <c i="3" r="C149"/>
  <c i="3" r="BE139"/>
  <c i="3" r="BD139"/>
  <c i="3" r="BC139"/>
  <c i="3" r="BA139"/>
  <c i="3" r="G139"/>
  <c i="3" r="BB139" s="1"/>
  <c i="3" r="BE138"/>
  <c i="3" r="BD138"/>
  <c i="3" r="BC138"/>
  <c i="3" r="BA138"/>
  <c i="3" r="G138"/>
  <c i="3" r="BB138" s="1"/>
  <c i="3" r="BE137"/>
  <c i="3" r="BD137"/>
  <c i="3" r="BC137"/>
  <c i="3" r="BA137"/>
  <c i="3" r="G137"/>
  <c i="3" r="BB137" s="1"/>
  <c i="3" r="BE136"/>
  <c i="3" r="BD136"/>
  <c i="3" r="BC136"/>
  <c i="3" r="BB136"/>
  <c i="3" r="BA136"/>
  <c i="3" r="G136"/>
  <c i="3" r="BE135"/>
  <c i="3" r="BD135"/>
  <c i="3" r="BC135"/>
  <c i="3" r="BA135"/>
  <c i="3" r="G135"/>
  <c i="3" r="BB135" s="1"/>
  <c i="3" r="BE134"/>
  <c i="3" r="BD134"/>
  <c i="3" r="BC134"/>
  <c i="3" r="BB134"/>
  <c i="3" r="BA134"/>
  <c i="3" r="G134"/>
  <c i="3" r="BE133"/>
  <c i="3" r="BD133"/>
  <c i="3" r="BC133"/>
  <c i="3" r="BA133"/>
  <c i="3" r="G133"/>
  <c i="3" r="BB133" s="1"/>
  <c i="3" r="BE132"/>
  <c i="3" r="BD132"/>
  <c i="3" r="BC132"/>
  <c i="3" r="BA132"/>
  <c i="3" r="G132"/>
  <c i="3" r="BB132" s="1"/>
  <c i="3" r="BE131"/>
  <c i="3" r="BD131"/>
  <c i="3" r="BC131"/>
  <c i="3" r="BA131"/>
  <c i="3" r="G131"/>
  <c i="3" r="BB131" s="1"/>
  <c i="3" r="BE130"/>
  <c i="3" r="BD130"/>
  <c i="3" r="BC130"/>
  <c i="3" r="BA130"/>
  <c i="3" r="G130"/>
  <c i="3" r="BB130" s="1"/>
  <c i="3" r="BE129"/>
  <c i="3" r="BD129"/>
  <c i="3" r="BC129"/>
  <c i="3" r="BA129"/>
  <c i="3" r="G129"/>
  <c i="3" r="BB129" s="1"/>
  <c i="3" r="BE128"/>
  <c i="3" r="BD128"/>
  <c i="3" r="BC128"/>
  <c i="3" r="BB128"/>
  <c i="3" r="BA128"/>
  <c i="3" r="G128"/>
  <c i="3" r="BE127"/>
  <c i="3" r="BD127"/>
  <c i="3" r="BC127"/>
  <c i="3" r="BA127"/>
  <c i="3" r="G127"/>
  <c i="3" r="BB127" s="1"/>
  <c i="3" r="BE126"/>
  <c i="3" r="BD126"/>
  <c i="3" r="BC126"/>
  <c i="3" r="BB126"/>
  <c i="3" r="BA126"/>
  <c i="3" r="G126"/>
  <c i="3" r="BE125"/>
  <c i="3" r="BD125"/>
  <c i="3" r="BC125"/>
  <c i="3" r="BA125"/>
  <c i="3" r="G125"/>
  <c i="3" r="BB125" s="1"/>
  <c i="3" r="BE124"/>
  <c i="3" r="BD124"/>
  <c i="3" r="BC124"/>
  <c i="3" r="BB124"/>
  <c i="3" r="BA124"/>
  <c i="3" r="G124"/>
  <c i="3" r="BE123"/>
  <c i="3" r="BD123"/>
  <c i="3" r="BC123"/>
  <c i="3" r="BA123"/>
  <c i="3" r="G123"/>
  <c i="3" r="BB123" s="1"/>
  <c i="3" r="BE122"/>
  <c i="3" r="BD122"/>
  <c i="3" r="BC122"/>
  <c i="3" r="BA122"/>
  <c i="3" r="G122"/>
  <c i="3" r="BB122" s="1"/>
  <c i="3" r="BE121"/>
  <c i="3" r="BD121"/>
  <c i="3" r="BC121"/>
  <c i="3" r="BA121"/>
  <c i="3" r="BA140" s="1"/>
  <c i="2" r="E19" s="1"/>
  <c i="3" r="G121"/>
  <c i="3" r="BB121" s="1"/>
  <c i="3" r="BE120"/>
  <c i="3" r="BD120"/>
  <c i="3" r="BC120"/>
  <c i="3" r="BA120"/>
  <c i="3" r="G120"/>
  <c i="3" r="BB120" s="1"/>
  <c i="3" r="BE119"/>
  <c i="3" r="BE140" s="1"/>
  <c i="2" r="I19" s="1"/>
  <c i="3" r="BD119"/>
  <c i="3" r="BC119"/>
  <c i="3" r="BA119"/>
  <c i="3" r="G119"/>
  <c i="3" r="G140" s="1"/>
  <c i="2" r="B19"/>
  <c i="2" r="A19"/>
  <c i="3" r="BC140"/>
  <c i="2" r="G19" s="1"/>
  <c i="3" r="C140"/>
  <c i="3" r="BE116"/>
  <c i="3" r="BD116"/>
  <c i="3" r="BC116"/>
  <c i="3" r="BA116"/>
  <c i="3" r="G116"/>
  <c i="3" r="BB116" s="1"/>
  <c i="3" r="BE115"/>
  <c i="3" r="BD115"/>
  <c i="3" r="BC115"/>
  <c i="3" r="BA115"/>
  <c i="3" r="G115"/>
  <c i="3" r="BB115" s="1"/>
  <c i="3" r="BE114"/>
  <c i="3" r="BD114"/>
  <c i="3" r="BC114"/>
  <c i="3" r="BA114"/>
  <c i="3" r="G114"/>
  <c i="3" r="BB114" s="1"/>
  <c i="3" r="BE113"/>
  <c i="3" r="BE117" s="1"/>
  <c i="2" r="I18" s="1"/>
  <c i="3" r="BD113"/>
  <c i="3" r="BD117" s="1"/>
  <c i="2" r="H18" s="1"/>
  <c i="3" r="BC113"/>
  <c i="3" r="BC117" s="1"/>
  <c i="2" r="G18" s="1"/>
  <c i="3" r="BA113"/>
  <c i="3" r="G113"/>
  <c i="2" r="B18"/>
  <c i="2" r="A18"/>
  <c i="3" r="BA117"/>
  <c i="2" r="E18" s="1"/>
  <c i="3" r="C117"/>
  <c i="3" r="BE110"/>
  <c i="3" r="BD110"/>
  <c i="3" r="BC110"/>
  <c i="3" r="BB110"/>
  <c i="3" r="BA110"/>
  <c i="3" r="G110"/>
  <c i="3" r="BE109"/>
  <c i="3" r="BD109"/>
  <c i="3" r="BC109"/>
  <c i="3" r="BA109"/>
  <c i="3" r="G109"/>
  <c i="3" r="BB109" s="1"/>
  <c i="3" r="BE108"/>
  <c i="3" r="BD108"/>
  <c i="3" r="BC108"/>
  <c i="3" r="BB108"/>
  <c i="3" r="BA108"/>
  <c i="3" r="G108"/>
  <c i="3" r="BE107"/>
  <c i="3" r="BD107"/>
  <c i="3" r="BC107"/>
  <c i="3" r="BA107"/>
  <c i="3" r="G107"/>
  <c i="3" r="BB107" s="1"/>
  <c i="3" r="BE106"/>
  <c i="3" r="BD106"/>
  <c i="3" r="BC106"/>
  <c i="3" r="BA106"/>
  <c i="3" r="G106"/>
  <c i="3" r="BB106" s="1"/>
  <c i="3" r="BE105"/>
  <c i="3" r="BD105"/>
  <c i="3" r="BC105"/>
  <c i="3" r="BA105"/>
  <c i="3" r="G105"/>
  <c i="3" r="BB105" s="1"/>
  <c i="3" r="BE104"/>
  <c i="3" r="BD104"/>
  <c i="3" r="BC104"/>
  <c i="3" r="BA104"/>
  <c i="3" r="G104"/>
  <c i="3" r="BB104" s="1"/>
  <c i="3" r="BE103"/>
  <c i="3" r="BD103"/>
  <c i="3" r="BC103"/>
  <c i="3" r="BA103"/>
  <c i="3" r="G103"/>
  <c i="3" r="BB103" s="1"/>
  <c i="3" r="BE102"/>
  <c i="3" r="BD102"/>
  <c i="3" r="BC102"/>
  <c i="3" r="BA102"/>
  <c i="3" r="G102"/>
  <c i="3" r="BB102" s="1"/>
  <c i="3" r="BE101"/>
  <c i="3" r="BD101"/>
  <c i="3" r="BC101"/>
  <c i="3" r="BA101"/>
  <c i="3" r="G101"/>
  <c i="3" r="BB101" s="1"/>
  <c i="3" r="BE100"/>
  <c i="3" r="BD100"/>
  <c i="3" r="BC100"/>
  <c i="3" r="BA100"/>
  <c i="3" r="G100"/>
  <c i="3" r="BB100" s="1"/>
  <c i="3" r="BE99"/>
  <c i="3" r="BD99"/>
  <c i="3" r="BC99"/>
  <c i="3" r="BA99"/>
  <c i="3" r="G99"/>
  <c i="3" r="BB99" s="1"/>
  <c i="3" r="BE98"/>
  <c i="3" r="BD98"/>
  <c i="3" r="BC98"/>
  <c i="3" r="BA98"/>
  <c i="3" r="G98"/>
  <c i="3" r="BB98" s="1"/>
  <c i="3" r="BE97"/>
  <c i="3" r="BD97"/>
  <c i="3" r="BC97"/>
  <c i="3" r="BA97"/>
  <c i="3" r="G97"/>
  <c i="3" r="BB97" s="1"/>
  <c i="3" r="BE96"/>
  <c i="3" r="BD96"/>
  <c i="3" r="BC96"/>
  <c i="3" r="BA96"/>
  <c i="3" r="G96"/>
  <c i="3" r="BB96" s="1"/>
  <c i="3" r="BE95"/>
  <c i="3" r="BD95"/>
  <c i="3" r="BC95"/>
  <c i="3" r="BA95"/>
  <c i="3" r="G95"/>
  <c i="3" r="BB95" s="1"/>
  <c i="3" r="BE94"/>
  <c i="3" r="BD94"/>
  <c i="3" r="BC94"/>
  <c i="3" r="BA94"/>
  <c i="3" r="G94"/>
  <c i="3" r="BB94" s="1"/>
  <c i="3" r="BE93"/>
  <c i="3" r="BE111" s="1"/>
  <c i="2" r="I17" s="1"/>
  <c i="3" r="BD93"/>
  <c i="3" r="BD111" s="1"/>
  <c i="2" r="H17" s="1"/>
  <c i="3" r="BC93"/>
  <c i="3" r="BC111" s="1"/>
  <c i="2" r="G17" s="1"/>
  <c i="3" r="BA93"/>
  <c i="3" r="G93"/>
  <c i="2" r="B17"/>
  <c i="2" r="A17"/>
  <c i="3" r="BA111"/>
  <c i="2" r="E17" s="1"/>
  <c i="3" r="C111"/>
  <c i="3" r="BE90"/>
  <c i="3" r="BD90"/>
  <c i="3" r="BC90"/>
  <c i="3" r="BB90"/>
  <c i="3" r="BA90"/>
  <c i="3" r="G90"/>
  <c i="3" r="BE89"/>
  <c i="3" r="BD89"/>
  <c i="3" r="BC89"/>
  <c i="3" r="BA89"/>
  <c i="3" r="G89"/>
  <c i="3" r="BB89" s="1"/>
  <c i="3" r="BE88"/>
  <c i="3" r="BD88"/>
  <c i="3" r="BC88"/>
  <c i="3" r="BB88"/>
  <c i="3" r="BA88"/>
  <c i="3" r="G88"/>
  <c i="3" r="BE87"/>
  <c i="3" r="BD87"/>
  <c i="3" r="BC87"/>
  <c i="3" r="BA87"/>
  <c i="3" r="G87"/>
  <c i="3" r="BB87" s="1"/>
  <c i="3" r="BE86"/>
  <c i="3" r="BE91" s="1"/>
  <c i="2" r="I16" s="1"/>
  <c i="3" r="BD86"/>
  <c i="3" r="BC86"/>
  <c i="3" r="BA86"/>
  <c i="3" r="G86"/>
  <c i="3" r="BB86" s="1"/>
  <c i="3" r="BE85"/>
  <c i="3" r="BD85"/>
  <c i="3" r="BC85"/>
  <c i="3" r="BC91" s="1"/>
  <c i="2" r="G16" s="1"/>
  <c i="3" r="BA85"/>
  <c i="3" r="BA91" s="1"/>
  <c i="2" r="E16" s="1"/>
  <c i="3" r="G85"/>
  <c i="2" r="B16"/>
  <c i="2" r="A16"/>
  <c i="3" r="C91"/>
  <c i="3" r="BE82"/>
  <c i="3" r="BD82"/>
  <c i="3" r="BC82"/>
  <c i="3" r="BB82"/>
  <c i="3" r="BA82"/>
  <c i="3" r="G82"/>
  <c i="3" r="BE81"/>
  <c i="3" r="BD81"/>
  <c i="3" r="BC81"/>
  <c i="3" r="BA81"/>
  <c i="3" r="G81"/>
  <c i="3" r="BB81" s="1"/>
  <c i="3" r="BE80"/>
  <c i="3" r="BE83" s="1"/>
  <c i="2" r="I15" s="1"/>
  <c i="3" r="BD80"/>
  <c i="3" r="BC80"/>
  <c i="3" r="BA80"/>
  <c i="3" r="BA83" s="1"/>
  <c i="2" r="E15" s="1"/>
  <c i="3" r="G80"/>
  <c i="3" r="BB80" s="1"/>
  <c i="3" r="BE79"/>
  <c i="3" r="BD79"/>
  <c i="3" r="BC79"/>
  <c i="3" r="BC83" s="1"/>
  <c i="2" r="G15" s="1"/>
  <c i="3" r="BA79"/>
  <c i="3" r="G79"/>
  <c i="2" r="B15"/>
  <c i="2" r="A15"/>
  <c i="3" r="C83"/>
  <c i="3" r="BE76"/>
  <c i="3" r="BD76"/>
  <c i="3" r="BC76"/>
  <c i="3" r="BB76"/>
  <c i="3" r="BA76"/>
  <c i="3" r="G76"/>
  <c i="3" r="BE75"/>
  <c i="3" r="BD75"/>
  <c i="3" r="BC75"/>
  <c i="3" r="BA75"/>
  <c i="3" r="G75"/>
  <c i="3" r="BB75" s="1"/>
  <c i="3" r="BE74"/>
  <c i="3" r="BE77" s="1"/>
  <c i="2" r="I14" s="1"/>
  <c i="3" r="BD74"/>
  <c i="3" r="BC74"/>
  <c i="3" r="BA74"/>
  <c i="3" r="BA77" s="1"/>
  <c i="2" r="E14" s="1"/>
  <c i="3" r="G74"/>
  <c i="3" r="BB74" s="1"/>
  <c i="3" r="BE73"/>
  <c i="3" r="BD73"/>
  <c i="3" r="BC73"/>
  <c i="3" r="BC77" s="1"/>
  <c i="2" r="G14" s="1"/>
  <c i="3" r="BA73"/>
  <c i="3" r="G73"/>
  <c i="2" r="B14"/>
  <c i="2" r="A14"/>
  <c i="3" r="C77"/>
  <c i="3" r="BE70"/>
  <c i="3" r="BD70"/>
  <c i="3" r="BC70"/>
  <c i="3" r="BB70"/>
  <c i="3" r="G70"/>
  <c i="3" r="BA70" s="1"/>
  <c i="3" r="BE69"/>
  <c i="3" r="BD69"/>
  <c i="3" r="BC69"/>
  <c i="3" r="BB69"/>
  <c i="3" r="G69"/>
  <c i="3" r="BA69" s="1"/>
  <c i="3" r="BE68"/>
  <c i="3" r="BD68"/>
  <c i="3" r="BC68"/>
  <c i="3" r="BB68"/>
  <c i="3" r="G68"/>
  <c i="3" r="BA68" s="1"/>
  <c i="3" r="BE67"/>
  <c i="3" r="BD67"/>
  <c i="3" r="BC67"/>
  <c i="3" r="BB67"/>
  <c i="3" r="G67"/>
  <c i="3" r="BA67" s="1"/>
  <c i="3" r="BE66"/>
  <c i="3" r="BD66"/>
  <c i="3" r="BC66"/>
  <c i="3" r="BC71" s="1"/>
  <c i="2" r="G13" s="1"/>
  <c i="3" r="BB66"/>
  <c i="3" r="G66"/>
  <c i="2" r="B13"/>
  <c i="2" r="A13"/>
  <c i="3" r="BE71"/>
  <c i="2" r="I13" s="1"/>
  <c i="3" r="C71"/>
  <c i="3" r="BE63"/>
  <c i="3" r="BD63"/>
  <c i="3" r="BC63"/>
  <c i="3" r="BB63"/>
  <c i="3" r="G63"/>
  <c i="3" r="BA63" s="1"/>
  <c i="3" r="BE62"/>
  <c i="3" r="BD62"/>
  <c i="3" r="BC62"/>
  <c i="3" r="BB62"/>
  <c i="3" r="G62"/>
  <c i="3" r="BA62" s="1"/>
  <c i="3" r="BE61"/>
  <c i="3" r="BD61"/>
  <c i="3" r="BC61"/>
  <c i="3" r="BC64" s="1"/>
  <c i="2" r="G12" s="1"/>
  <c i="3" r="BB61"/>
  <c i="3" r="BB64" s="1"/>
  <c i="2" r="F12" s="1"/>
  <c i="3" r="G61"/>
  <c i="2" r="B12"/>
  <c i="2" r="A12"/>
  <c i="3" r="BE64"/>
  <c i="2" r="I12" s="1"/>
  <c i="3" r="C64"/>
  <c i="3" r="BE58"/>
  <c i="3" r="BD58"/>
  <c i="3" r="BD59" s="1"/>
  <c i="2" r="H11" s="1"/>
  <c i="3" r="BC58"/>
  <c i="3" r="BB58"/>
  <c i="3" r="BB59" s="1"/>
  <c i="3" r="G58"/>
  <c i="2" r="F11"/>
  <c i="2" r="B11"/>
  <c i="2" r="A11"/>
  <c i="3" r="BE59"/>
  <c i="2" r="I11" s="1"/>
  <c i="3" r="BC59"/>
  <c i="2" r="G11" s="1"/>
  <c i="3" r="C59"/>
  <c i="3" r="BE55"/>
  <c i="3" r="BD55"/>
  <c i="3" r="BC55"/>
  <c i="3" r="BB55"/>
  <c i="3" r="G55"/>
  <c i="3" r="BA55" s="1"/>
  <c i="3" r="BE54"/>
  <c i="3" r="BD54"/>
  <c i="3" r="BC54"/>
  <c i="3" r="BB54"/>
  <c i="3" r="G54"/>
  <c i="3" r="BA54" s="1"/>
  <c i="3" r="BE53"/>
  <c i="3" r="BD53"/>
  <c i="3" r="BC53"/>
  <c i="3" r="BB53"/>
  <c i="3" r="G53"/>
  <c i="3" r="BA53" s="1"/>
  <c i="3" r="BE52"/>
  <c i="3" r="BD52"/>
  <c i="3" r="BC52"/>
  <c i="3" r="BB52"/>
  <c i="3" r="G52"/>
  <c i="3" r="BA52" s="1"/>
  <c i="3" r="BE51"/>
  <c i="3" r="BD51"/>
  <c i="3" r="BC51"/>
  <c i="3" r="BB51"/>
  <c i="3" r="G51"/>
  <c i="3" r="BA51" s="1"/>
  <c i="3" r="BE50"/>
  <c i="3" r="BD50"/>
  <c i="3" r="BC50"/>
  <c i="3" r="BB50"/>
  <c i="3" r="G50"/>
  <c i="3" r="BA50" s="1"/>
  <c i="3" r="BE49"/>
  <c i="3" r="BD49"/>
  <c i="3" r="BC49"/>
  <c i="3" r="BB49"/>
  <c i="3" r="G49"/>
  <c i="3" r="BA49" s="1"/>
  <c i="3" r="BE48"/>
  <c i="3" r="BD48"/>
  <c i="3" r="BC48"/>
  <c i="3" r="BB48"/>
  <c i="3" r="G48"/>
  <c i="3" r="BA48" s="1"/>
  <c i="3" r="BE47"/>
  <c i="3" r="BD47"/>
  <c i="3" r="BC47"/>
  <c i="3" r="BB47"/>
  <c i="3" r="G47"/>
  <c i="3" r="BA47" s="1"/>
  <c i="3" r="BE46"/>
  <c i="3" r="BD46"/>
  <c i="3" r="BC46"/>
  <c i="3" r="BB46"/>
  <c i="3" r="G46"/>
  <c i="3" r="BA46" s="1"/>
  <c i="3" r="BE45"/>
  <c i="3" r="BD45"/>
  <c i="3" r="BC45"/>
  <c i="3" r="BB45"/>
  <c i="3" r="G45"/>
  <c i="3" r="BA45" s="1"/>
  <c i="3" r="BE44"/>
  <c i="3" r="BD44"/>
  <c i="3" r="BC44"/>
  <c i="3" r="BB44"/>
  <c i="3" r="G44"/>
  <c i="3" r="BA44" s="1"/>
  <c i="3" r="BE43"/>
  <c i="3" r="BD43"/>
  <c i="3" r="BC43"/>
  <c i="3" r="BB43"/>
  <c i="3" r="G43"/>
  <c i="3" r="BA43" s="1"/>
  <c i="3" r="BE42"/>
  <c i="3" r="BD42"/>
  <c i="3" r="BC42"/>
  <c i="3" r="BB42"/>
  <c i="3" r="G42"/>
  <c i="3" r="BA42" s="1"/>
  <c i="3" r="BE41"/>
  <c i="3" r="BD41"/>
  <c i="3" r="BC41"/>
  <c i="3" r="BB41"/>
  <c i="3" r="G41"/>
  <c i="3" r="BA41" s="1"/>
  <c i="3" r="BE40"/>
  <c i="3" r="BD40"/>
  <c i="3" r="BC40"/>
  <c i="3" r="BB40"/>
  <c i="3" r="G40"/>
  <c i="3" r="BA40" s="1"/>
  <c i="3" r="BE39"/>
  <c i="3" r="BD39"/>
  <c i="3" r="BC39"/>
  <c i="3" r="BB39"/>
  <c i="3" r="G39"/>
  <c i="3" r="BA39" s="1"/>
  <c i="3" r="BE38"/>
  <c i="3" r="BD38"/>
  <c i="3" r="BC38"/>
  <c i="3" r="BB38"/>
  <c i="3" r="G38"/>
  <c i="3" r="BA38" s="1"/>
  <c i="3" r="BE37"/>
  <c i="3" r="BD37"/>
  <c i="3" r="BC37"/>
  <c i="3" r="BB37"/>
  <c i="3" r="G37"/>
  <c i="3" r="BA37" s="1"/>
  <c i="3" r="BE36"/>
  <c i="3" r="BD36"/>
  <c i="3" r="BC36"/>
  <c i="3" r="BB36"/>
  <c i="3" r="G36"/>
  <c i="3" r="BA36" s="1"/>
  <c i="3" r="BE35"/>
  <c i="3" r="BD35"/>
  <c i="3" r="BC35"/>
  <c i="3" r="BB35"/>
  <c i="3" r="G35"/>
  <c i="3" r="BA35" s="1"/>
  <c i="3" r="BE34"/>
  <c i="3" r="BD34"/>
  <c i="3" r="BC34"/>
  <c i="3" r="BB34"/>
  <c i="3" r="G34"/>
  <c i="3" r="BA34" s="1"/>
  <c i="3" r="BE33"/>
  <c i="3" r="BD33"/>
  <c i="3" r="BC33"/>
  <c i="3" r="BB33"/>
  <c i="3" r="G33"/>
  <c i="3" r="BA33" s="1"/>
  <c i="3" r="BE32"/>
  <c i="3" r="BD32"/>
  <c i="3" r="BC32"/>
  <c i="3" r="BB32"/>
  <c i="3" r="G32"/>
  <c i="3" r="BA32" s="1"/>
  <c i="3" r="BE31"/>
  <c i="3" r="BD31"/>
  <c i="3" r="BC31"/>
  <c i="3" r="BB31"/>
  <c i="3" r="G31"/>
  <c i="3" r="BA31" s="1"/>
  <c i="3" r="BE30"/>
  <c i="3" r="BD30"/>
  <c i="3" r="BC30"/>
  <c i="3" r="BB30"/>
  <c i="3" r="G30"/>
  <c i="3" r="BA30" s="1"/>
  <c i="3" r="BE29"/>
  <c i="3" r="BD29"/>
  <c i="3" r="BC29"/>
  <c i="3" r="BB29"/>
  <c i="3" r="G29"/>
  <c i="3" r="BA29" s="1"/>
  <c i="3" r="BE28"/>
  <c i="3" r="BD28"/>
  <c i="3" r="BC28"/>
  <c i="3" r="BB28"/>
  <c i="3" r="G28"/>
  <c i="3" r="BA28" s="1"/>
  <c i="3" r="BE27"/>
  <c i="3" r="BD27"/>
  <c i="3" r="BD56" s="1"/>
  <c i="2" r="H10" s="1"/>
  <c i="3" r="BC27"/>
  <c i="3" r="BB27"/>
  <c i="3" r="G27"/>
  <c i="3" r="BA27" s="1"/>
  <c i="3" r="BE26"/>
  <c i="3" r="BE56" s="1"/>
  <c i="2" r="I10" s="1"/>
  <c i="3" r="BD26"/>
  <c i="3" r="BC26"/>
  <c i="3" r="BB26"/>
  <c i="3" r="G26"/>
  <c i="3" r="BA26" s="1"/>
  <c i="3" r="BA56" s="1"/>
  <c i="2" r="E10" s="1"/>
  <c i="2" r="B10"/>
  <c i="2" r="A10"/>
  <c i="3" r="BC56"/>
  <c i="2" r="G10" s="1"/>
  <c i="3" r="C56"/>
  <c i="3" r="BE23"/>
  <c i="3" r="BD23"/>
  <c i="3" r="BC23"/>
  <c i="3" r="BB23"/>
  <c i="3" r="G23"/>
  <c i="3" r="BA23" s="1"/>
  <c i="3" r="BE22"/>
  <c i="3" r="BD22"/>
  <c i="3" r="BC22"/>
  <c i="3" r="BB22"/>
  <c i="3" r="G22"/>
  <c i="3" r="BA22" s="1"/>
  <c i="3" r="BE21"/>
  <c i="3" r="BD21"/>
  <c i="3" r="BC21"/>
  <c i="3" r="BB21"/>
  <c i="3" r="G21"/>
  <c i="3" r="BA21" s="1"/>
  <c i="3" r="BE20"/>
  <c i="3" r="BD20"/>
  <c i="3" r="BC20"/>
  <c i="3" r="BB20"/>
  <c i="3" r="BA20"/>
  <c i="3" r="G20"/>
  <c i="3" r="BE19"/>
  <c i="3" r="BD19"/>
  <c i="3" r="BC19"/>
  <c i="3" r="BB19"/>
  <c i="3" r="G19"/>
  <c i="3" r="BA19" s="1"/>
  <c i="3" r="BE18"/>
  <c i="3" r="BD18"/>
  <c i="3" r="BC18"/>
  <c i="3" r="BB18"/>
  <c i="3" r="BA18"/>
  <c i="3" r="G18"/>
  <c i="3" r="BE17"/>
  <c i="3" r="BD17"/>
  <c i="3" r="BC17"/>
  <c i="3" r="BB17"/>
  <c i="3" r="G17"/>
  <c i="3" r="BA17" s="1"/>
  <c i="3" r="BE16"/>
  <c i="3" r="BD16"/>
  <c i="3" r="BC16"/>
  <c i="3" r="BB16"/>
  <c i="3" r="BA16"/>
  <c i="3" r="G16"/>
  <c i="3" r="BE15"/>
  <c i="3" r="BD15"/>
  <c i="3" r="BD24" s="1"/>
  <c i="2" r="H9" s="1"/>
  <c i="3" r="BC15"/>
  <c i="3" r="BB15"/>
  <c i="3" r="G15"/>
  <c i="3" r="BA15" s="1"/>
  <c i="2" r="B9"/>
  <c i="2" r="A9"/>
  <c i="3" r="G24"/>
  <c i="3" r="C24"/>
  <c i="3" r="BE12"/>
  <c i="3" r="BE13" s="1"/>
  <c i="2" r="I8" s="1"/>
  <c i="3" r="BD12"/>
  <c i="3" r="BD13" s="1"/>
  <c i="2" r="H8" s="1"/>
  <c i="3" r="BC12"/>
  <c i="3" r="BC13" s="1"/>
  <c i="2" r="G8" s="1"/>
  <c i="3" r="BB12"/>
  <c i="3" r="BB13" s="1"/>
  <c i="2" r="F8" s="1"/>
  <c i="3" r="G12"/>
  <c i="3" r="BA12" s="1"/>
  <c i="3" r="BA13" s="1"/>
  <c i="2" r="E8" s="1"/>
  <c i="2" r="B8"/>
  <c i="2" r="A8"/>
  <c i="3" r="G13"/>
  <c i="3" r="C13"/>
  <c i="3" r="BE9"/>
  <c i="3" r="BD9"/>
  <c i="3" r="BC9"/>
  <c i="3" r="BB9"/>
  <c i="3" r="G9"/>
  <c i="3" r="BA9" s="1"/>
  <c i="3" r="BE8"/>
  <c i="3" r="BE10" s="1"/>
  <c i="2" r="I7" s="1"/>
  <c i="3" r="BD8"/>
  <c i="3" r="BC8"/>
  <c i="3" r="BB8"/>
  <c i="3" r="BA8"/>
  <c i="3" r="G8"/>
  <c i="3" r="G10" s="1"/>
  <c i="2" r="B7"/>
  <c i="2" r="A7"/>
  <c i="3" r="BD10"/>
  <c i="2" r="H7" s="1"/>
  <c i="3" r="BB10"/>
  <c i="2" r="F7" s="1"/>
  <c i="3" r="C10"/>
  <c i="3" r="E4"/>
  <c i="3" r="C4"/>
  <c i="3" r="F3"/>
  <c i="3" r="C3"/>
  <c i="2" r="C2"/>
  <c i="2" r="C1"/>
  <c i="1" r="C33"/>
  <c i="1" r="F33" s="1"/>
  <c i="1" r="C31"/>
  <c i="1" r="C9"/>
  <c i="1" r="G7"/>
  <c i="1" r="D2"/>
  <c i="1" r="C2"/>
  <c i="3" l="1" r="BA24"/>
  <c i="2" r="E9" s="1"/>
  <c i="3" r="BB206"/>
  <c i="2" r="F29" s="1"/>
  <c i="3" r="BE24"/>
  <c i="2" r="I9" s="1"/>
  <c i="3" r="BD77"/>
  <c i="2" r="H14" s="1"/>
  <c i="3" r="BD83"/>
  <c i="2" r="H15" s="1"/>
  <c i="3" r="BD91"/>
  <c i="2" r="H16" s="1"/>
  <c i="3" r="G111"/>
  <c i="3" r="G117"/>
  <c i="3" r="G149"/>
  <c i="3" r="G156"/>
  <c i="3" r="BD162"/>
  <c i="2" r="H22" s="1"/>
  <c i="3" r="G179"/>
  <c i="3" r="BA188"/>
  <c i="2" r="E26" s="1"/>
  <c i="3" r="BE188"/>
  <c i="2" r="I26" s="1"/>
  <c i="3" r="BD188"/>
  <c i="2" r="H26" s="1"/>
  <c i="2" r="I30"/>
  <c i="1" r="C21" s="1"/>
  <c i="3" r="BC10"/>
  <c i="2" r="G7" s="1"/>
  <c i="3" r="BB24"/>
  <c i="2" r="F9" s="1"/>
  <c i="3" r="G77"/>
  <c i="3" r="G83"/>
  <c i="3" r="G91"/>
  <c i="3" r="G162"/>
  <c i="3" r="G170"/>
  <c i="3" r="BD170"/>
  <c i="2" r="H23" s="1"/>
  <c i="3" r="G188"/>
  <c i="3" r="BA199"/>
  <c i="2" r="E27" s="1"/>
  <c i="3" r="BE199"/>
  <c i="2" r="I27" s="1"/>
  <c i="3" r="BD199"/>
  <c i="2" r="H27" s="1"/>
  <c i="3" r="BA10"/>
  <c i="2" r="E7" s="1"/>
  <c i="3" r="BC24"/>
  <c i="2" r="G9" s="1"/>
  <c i="3" r="BD140"/>
  <c i="2" r="H19" s="1"/>
  <c i="3" r="G199"/>
  <c i="2" r="G30"/>
  <c i="1" r="C18" s="1"/>
  <c i="3" r="G64"/>
  <c i="3" r="BA61"/>
  <c i="3" r="BA64" s="1"/>
  <c i="2" r="E12" s="1"/>
  <c i="3" r="BB71"/>
  <c i="2" r="F13" s="1"/>
  <c i="3" r="BB170"/>
  <c i="2" r="F23" s="1"/>
  <c i="3" r="BB56"/>
  <c i="2" r="F10" s="1"/>
  <c i="3" r="BD71"/>
  <c i="2" r="H13" s="1"/>
  <c i="3" r="G56"/>
  <c i="3" r="G59"/>
  <c i="3" r="BA58"/>
  <c i="3" r="BA59" s="1"/>
  <c i="2" r="E11" s="1"/>
  <c i="3" r="BD64"/>
  <c i="2" r="H12" s="1"/>
  <c i="3" r="G71"/>
  <c i="3" r="BA66"/>
  <c i="3" r="BA71" s="1"/>
  <c i="2" r="E13" s="1"/>
  <c i="3" r="BB79"/>
  <c i="3" r="BB83" s="1"/>
  <c i="2" r="F15" s="1"/>
  <c i="3" r="BB93"/>
  <c i="3" r="BB111" s="1"/>
  <c i="2" r="F17" s="1"/>
  <c i="3" r="BB119"/>
  <c i="3" r="BB140" s="1"/>
  <c i="2" r="F19" s="1"/>
  <c i="3" r="BB142"/>
  <c i="3" r="BB149" s="1"/>
  <c i="2" r="F20" s="1"/>
  <c i="3" r="BB151"/>
  <c i="3" r="BB156" s="1"/>
  <c i="2" r="F21" s="1"/>
  <c i="3" r="BB158"/>
  <c i="3" r="BB162" s="1"/>
  <c i="2" r="F22" s="1"/>
  <c i="3" r="BB172"/>
  <c i="3" r="BB179" s="1"/>
  <c i="2" r="F24" s="1"/>
  <c i="3" r="BB181"/>
  <c i="3" r="BB183" s="1"/>
  <c i="2" r="F25" s="1"/>
  <c i="3" r="BB186"/>
  <c i="3" r="BB188" s="1"/>
  <c i="2" r="F26" s="1"/>
  <c i="3" r="BB191"/>
  <c i="3" r="BB199" s="1"/>
  <c i="2" r="F27" s="1"/>
  <c i="3" r="BB73"/>
  <c i="3" r="BB77" s="1"/>
  <c i="2" r="F14" s="1"/>
  <c i="3" r="BB85"/>
  <c i="3" r="BB91" s="1"/>
  <c i="2" r="F16" s="1"/>
  <c i="3" r="BB113"/>
  <c i="3" r="BB117" s="1"/>
  <c i="2" r="F18" s="1"/>
  <c i="2" l="1" r="H30"/>
  <c i="1" r="C17" s="1"/>
  <c i="2" r="E30"/>
  <c i="1" r="C15"/>
  <c i="2" r="F30"/>
  <c i="1" r="C16" s="1"/>
  <c i="2" l="1" r="G35"/>
  <c i="2" r="I35" s="1"/>
  <c i="2" r="G39"/>
  <c i="2" r="I39" s="1"/>
  <c i="1" r="G19" s="1"/>
  <c i="2" r="G36"/>
  <c i="2" r="I36" s="1"/>
  <c i="1" r="G16" s="1"/>
  <c i="2" r="G40"/>
  <c i="2" r="I40" s="1"/>
  <c i="1" r="G20" s="1"/>
  <c i="2" r="G37"/>
  <c i="2" r="I37" s="1"/>
  <c i="1" r="G17" s="1"/>
  <c i="2" r="G41"/>
  <c i="2" r="I41" s="1"/>
  <c i="1" r="G21" s="1"/>
  <c i="1" r="C19"/>
  <c i="1" r="C22" s="1"/>
  <c i="2" r="G38"/>
  <c i="2" r="I38" s="1"/>
  <c i="1" r="G18" s="1"/>
  <c i="2" r="G42"/>
  <c i="2" r="I42" s="1"/>
  <c i="2" l="1" r="H43"/>
  <c i="1" r="G23" s="1"/>
  <c i="1" r="G22" s="1"/>
  <c i="1" r="G15"/>
  <c i="1" l="1" r="C23"/>
  <c i="1" r="F30" s="1"/>
  <c i="1" l="1" r="F31"/>
  <c i="1" r="F34" s="1"/>
</calcChain>
</file>

<file path=xl/sharedStrings.xml><?xml version="1.0" encoding="utf-8"?>
<sst xmlns="http://schemas.openxmlformats.org/spreadsheetml/2006/main" count="671" uniqueCount="445">
  <si>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</si>
  <si>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</si>
  <si>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</si>
  <si>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</si>
  <si>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</si>
  <si>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</si>
  <si>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</si>
  <si>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</si>
  <si>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</si>
  <si>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</si>
  <si>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</si>
  <si>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</si>
  <si>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</si>
  <si>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</si>
  <si>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</si>
  <si>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</si>
  <si>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</si>
  <si>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</si>
  <si>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</si>
  <si>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</si>
  <si>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</si>
  <si>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</si>
  <si>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</si>
  <si>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</si>
  <si>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</si>
  <si>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</si>
  <si>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</si>
  <si>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</si>
  <si>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</si>
  <si>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</si>
  <si>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</si>
  <si>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</si>
  <si>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</si>
  <si>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</si>
  <si>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</si>
  <si>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</si>
  <si>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</si>
  <si>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</si>
  <si>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</si>
  <si>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</si>
  <si>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</si>
  <si>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</si>
  <si>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</si>
  <si>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</si>
  <si>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</si>
  <si>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</si>
  <si>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</si>
  <si>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</si>
  <si>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</si>
  <si>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</si>
  <si>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</si>
  <si>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</si>
  <si>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</si>
  <si>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</si>
  <si>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</si>
  <si>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</si>
  <si>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</si>
  <si>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</si>
  <si>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</si>
  <si>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</si>
  <si>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</si>
  <si>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</si>
  <si>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</si>
  <si>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</si>
  <si>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</si>
  <si>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</si>
  <si>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</si>
  <si>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</si>
  <si>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</si>
  <si>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</si>
  <si>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</si>
  <si>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</si>
  <si>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</si>
  <si>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</si>
  <si>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</si>
  <si>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</si>
  <si>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</si>
  <si>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Obec Horka</t>
  </si>
  <si>
    <t>Změna užívání v domě č.p.53</t>
  </si>
  <si>
    <t>Změna užívání</t>
  </si>
  <si>
    <t>3</t>
  </si>
  <si>
    <t>Svislé a kompletní konstrukce</t>
  </si>
  <si>
    <t>317121101</t>
  </si>
  <si>
    <t>Osazení překladu světlost otvoru do 105 cm včetně dodávky RZP 1/10 119x14x24</t>
  </si>
  <si>
    <t>kus</t>
  </si>
  <si>
    <t>317121102</t>
  </si>
  <si>
    <t>Osazení překladu světlost otvoru do 180 cm včetně dodávky RZP 2/10 149x14x24</t>
  </si>
  <si>
    <t>63</t>
  </si>
  <si>
    <t>Podlahy a podlahové konstrukce</t>
  </si>
  <si>
    <t>631312411</t>
  </si>
  <si>
    <t xml:space="preserve">Mazanina betonová tl. 5 - 8 cm C 8/10 </t>
  </si>
  <si>
    <t>m3</t>
  </si>
  <si>
    <t>64</t>
  </si>
  <si>
    <t>Výplně otvorů</t>
  </si>
  <si>
    <t>642941211</t>
  </si>
  <si>
    <t>Pouzdro pro posuvné dveře jednostranné, do SDK jednostranné pouzdro 800/1970 mm</t>
  </si>
  <si>
    <t>642942212</t>
  </si>
  <si>
    <t xml:space="preserve">Osazení zárubně do sádrokarton. příčky tl. 100 mm </t>
  </si>
  <si>
    <t>642944121</t>
  </si>
  <si>
    <t>Osazení ocelových zárubní dodatečně do 2,5 m2 včetně dodávky zárubně  70x197x11 cm</t>
  </si>
  <si>
    <t>Osazení ocelových zárubní dodatečně do 2,5 m2 včetně dodávky zárubně  80x197x11 cm</t>
  </si>
  <si>
    <t>642945111</t>
  </si>
  <si>
    <t xml:space="preserve">Osazení zárubní ocel. požár.1křídl., pl. do 2,5 m2 </t>
  </si>
  <si>
    <t>553310021</t>
  </si>
  <si>
    <t>Zárubeň ocelová HSE "LZ" 100, 700x1970 L, P</t>
  </si>
  <si>
    <t>553310022</t>
  </si>
  <si>
    <t>Zárubeň ocelová HSE "LZ" 100, 800x1970 L, P</t>
  </si>
  <si>
    <t>553310023</t>
  </si>
  <si>
    <t>Zárubeň ocelová HSE "LZ" 100, 900x1970 L, P</t>
  </si>
  <si>
    <t>5533300037</t>
  </si>
  <si>
    <t>Zárubeň ocelová ZHtm 95/1970/900 L, P, EI, EW 45</t>
  </si>
  <si>
    <t>728</t>
  </si>
  <si>
    <t>Vzduchotechnika</t>
  </si>
  <si>
    <t>728111113</t>
  </si>
  <si>
    <t xml:space="preserve">Montáž potrubí plechového čtyřhranného do 0,07 m2 </t>
  </si>
  <si>
    <t>m</t>
  </si>
  <si>
    <t>728112112</t>
  </si>
  <si>
    <t xml:space="preserve">Montáž potrubí plechového kruhového do d 200 mm </t>
  </si>
  <si>
    <t>728212112</t>
  </si>
  <si>
    <t xml:space="preserve">Montáž oblouku plechového kruhového do d 200 mm </t>
  </si>
  <si>
    <t>728212312</t>
  </si>
  <si>
    <t xml:space="preserve">Montáž odbočky plechové kruhové do d 200 mm </t>
  </si>
  <si>
    <t>728312122</t>
  </si>
  <si>
    <t xml:space="preserve">Montáž tlumiče kruhového do d 200 mm </t>
  </si>
  <si>
    <t>728314121</t>
  </si>
  <si>
    <t xml:space="preserve">Montáž protidešť. žaluzie kruhové do d 300 mm </t>
  </si>
  <si>
    <t>728411311</t>
  </si>
  <si>
    <t xml:space="preserve">Montáž vyústě čtyřhranné do 0,04 m2 </t>
  </si>
  <si>
    <t>728415122</t>
  </si>
  <si>
    <t xml:space="preserve">Montáž mřížky větrací nebo ventilační do d 200 mm </t>
  </si>
  <si>
    <t>728616212</t>
  </si>
  <si>
    <t xml:space="preserve">Mtž ventilátoru diagon. nízkotl. potrub.do d 200mm </t>
  </si>
  <si>
    <t>42911570.A</t>
  </si>
  <si>
    <t>Ventilátor DN 160 do kr. potrubí diagonální</t>
  </si>
  <si>
    <t>42911570.B</t>
  </si>
  <si>
    <t>Ventilátor DN 125 do kr. potrubí diagonální</t>
  </si>
  <si>
    <t>42911600</t>
  </si>
  <si>
    <t>Příslušenství ventilátoru - žaluzie VAN 4</t>
  </si>
  <si>
    <t>4295330102</t>
  </si>
  <si>
    <t>Žaluzie protidešťová PDZM 100x400</t>
  </si>
  <si>
    <t>42971074</t>
  </si>
  <si>
    <t>Klapka kruhová RKKTM pr.125, na SPIRO, ovl.ruční</t>
  </si>
  <si>
    <t>42971076</t>
  </si>
  <si>
    <t>Klapka kruhová RKKTM pr.160, na SPIRO, ovl.ruční</t>
  </si>
  <si>
    <t>42972303</t>
  </si>
  <si>
    <t>Stříška kruhová velikost 160</t>
  </si>
  <si>
    <t>42972527</t>
  </si>
  <si>
    <t>Vyústka komfortní 1řadá s regulací vel. 225x75</t>
  </si>
  <si>
    <t>42972529</t>
  </si>
  <si>
    <t>Vyústka komfortní 1řadá s regulací vel. 325x75</t>
  </si>
  <si>
    <t>42972531</t>
  </si>
  <si>
    <t>Vyústka komfortní 1řadá s regulací vel. 400x100</t>
  </si>
  <si>
    <t>42976000</t>
  </si>
  <si>
    <t>Kruhový tlumič hluku, vel. 160</t>
  </si>
  <si>
    <t>42976001</t>
  </si>
  <si>
    <t>Kruhový tlumič zvuku, vel. 125</t>
  </si>
  <si>
    <t>42981281</t>
  </si>
  <si>
    <t>Trouba Spiro d 125 délka 1000 mm pozinkovaná</t>
  </si>
  <si>
    <t>42981292</t>
  </si>
  <si>
    <t>Trouba Spiro d 160 délka 1000 mm pozinkovaná</t>
  </si>
  <si>
    <t>42981303</t>
  </si>
  <si>
    <t>Trouba Spiro d 180 délka 1000 mm pozinkovaná</t>
  </si>
  <si>
    <t>4298201012</t>
  </si>
  <si>
    <t>Trouba rovná 4hranná  75 x 325 mm, délka 1 m</t>
  </si>
  <si>
    <t>4298201013</t>
  </si>
  <si>
    <t>Trouba rovná 4hranná  100 x 400 mm, délka 1 m</t>
  </si>
  <si>
    <t>429822003</t>
  </si>
  <si>
    <t>Oblouk segmentový 90°, d 125 mm Pz plech</t>
  </si>
  <si>
    <t>429822005</t>
  </si>
  <si>
    <t>Oblouk segmentový 90°, d 160 mm Pz plech</t>
  </si>
  <si>
    <t>429822006</t>
  </si>
  <si>
    <t>Oblouk segmentový 90°, d 180 mm Pz plech</t>
  </si>
  <si>
    <t>95</t>
  </si>
  <si>
    <t>Dokončovací konstrukce na pozemních stavbách</t>
  </si>
  <si>
    <t>954312201</t>
  </si>
  <si>
    <t xml:space="preserve">Opláštění z SDK,2.str.,do 500x500 mm,RB tl.12,5 mm </t>
  </si>
  <si>
    <t>96</t>
  </si>
  <si>
    <t>Bourání konstrukcí</t>
  </si>
  <si>
    <t>965042241</t>
  </si>
  <si>
    <t>Bourání mazanin betonových tl. nad 10 cm, nad 4 m2 pneumat. kladivo, tl. mazaniny 15 - 20 cm</t>
  </si>
  <si>
    <t>968061126</t>
  </si>
  <si>
    <t xml:space="preserve">Vyvěšení dřevěných dveřních křídel pl. nad 2 m2 </t>
  </si>
  <si>
    <t>968072456</t>
  </si>
  <si>
    <t xml:space="preserve">Vybourání kovových dveřních zárubní pl. nad 2 m2 </t>
  </si>
  <si>
    <t>m2</t>
  </si>
  <si>
    <t>97</t>
  </si>
  <si>
    <t>Prorážení otvorů</t>
  </si>
  <si>
    <t>971033141</t>
  </si>
  <si>
    <t xml:space="preserve">Vybourání otvorů zeď cihel. d=6 cm, tl. 30 cm, MVC </t>
  </si>
  <si>
    <t>971033161</t>
  </si>
  <si>
    <t xml:space="preserve">Vybourání otvorů zeď cihel. d=6 cm, tl. 60 cm, MVC </t>
  </si>
  <si>
    <t>971033641</t>
  </si>
  <si>
    <t xml:space="preserve">Vybourání otv. zeď cihel. pl.4 m2, tl.30 cm, MVC </t>
  </si>
  <si>
    <t>971033651</t>
  </si>
  <si>
    <t xml:space="preserve">Vybourání otv. zeď cihel. pl.4 m2, tl.50 cm, MVC </t>
  </si>
  <si>
    <t>972054141</t>
  </si>
  <si>
    <t xml:space="preserve">Vybourání otv. stropy ŽB pl. 0,0225 m2, tl. 15 cm </t>
  </si>
  <si>
    <t>711</t>
  </si>
  <si>
    <t>Izolace proti vodě</t>
  </si>
  <si>
    <t>711111001</t>
  </si>
  <si>
    <t>Izolace proti vlhkosti vodor. nátěr ALP za studena 1x nátěr - asfaltový lak ve specifikaci</t>
  </si>
  <si>
    <t>711141559</t>
  </si>
  <si>
    <t xml:space="preserve">Izolace proti vlhk. vodorovná pásy přitavením </t>
  </si>
  <si>
    <t>11163111</t>
  </si>
  <si>
    <t>Lak asfaltový izolační ALP/9 PENETRAL</t>
  </si>
  <si>
    <t>kg</t>
  </si>
  <si>
    <t>62832132</t>
  </si>
  <si>
    <t>Pás asfaltovaný těžký Bitagit 35 mineral V 60 S 35</t>
  </si>
  <si>
    <t>721</t>
  </si>
  <si>
    <t>Vnitřní kanalizace</t>
  </si>
  <si>
    <t>721176222</t>
  </si>
  <si>
    <t xml:space="preserve">Potrubí KG svodné (ležaté) v zemi D 110 x 3,2 mm </t>
  </si>
  <si>
    <t>721177103</t>
  </si>
  <si>
    <t xml:space="preserve">Potrubí POLO-KAL NG připojovací D 50 x 2,0 mm </t>
  </si>
  <si>
    <t>28650951</t>
  </si>
  <si>
    <t>Koleno 90° ostré, d = 50,8 mm, F/F</t>
  </si>
  <si>
    <t>28651654.A</t>
  </si>
  <si>
    <t>Koleno kanalizační KGB 110/ 87° PVC</t>
  </si>
  <si>
    <t>722</t>
  </si>
  <si>
    <t>Vnitřní vodovod</t>
  </si>
  <si>
    <t>722172311</t>
  </si>
  <si>
    <t xml:space="preserve">Potrubí z PPR, studená, D 20x2,8 mm, vč.zed.výpom. </t>
  </si>
  <si>
    <t>722172312</t>
  </si>
  <si>
    <t xml:space="preserve">Potrubí z PPR, studená, D 25x3,5 mm, vč.zed.výpom. </t>
  </si>
  <si>
    <t>722172313</t>
  </si>
  <si>
    <t xml:space="preserve">Potrubí z PPR, studená, D 32x4,4 mm, vč.zed.výpom. </t>
  </si>
  <si>
    <t>722220122</t>
  </si>
  <si>
    <t xml:space="preserve">Nástěnka K 247, pro baterii G 3/4 </t>
  </si>
  <si>
    <t>pár</t>
  </si>
  <si>
    <t>722229102</t>
  </si>
  <si>
    <t xml:space="preserve">Montáž vodovodních armatur,1závit, G 3/4 </t>
  </si>
  <si>
    <t>722280106</t>
  </si>
  <si>
    <t xml:space="preserve">Tlaková zkouška vodovodního potrubí DN 32 </t>
  </si>
  <si>
    <t>725</t>
  </si>
  <si>
    <t>Zařizovací předměty</t>
  </si>
  <si>
    <t>725012181</t>
  </si>
  <si>
    <t>Klozet bez nádrže BABY,ploch.splach.,odpad svislý včetně sedátka v bílé barvě</t>
  </si>
  <si>
    <t>soubor</t>
  </si>
  <si>
    <t>725033121</t>
  </si>
  <si>
    <t>Klozet kombi NOVA TOP, nádrž s armat.,odp. vodor. včetně sedátka v bílé barvě</t>
  </si>
  <si>
    <t>725111132</t>
  </si>
  <si>
    <t xml:space="preserve">Splachovač nádrž plast BABY </t>
  </si>
  <si>
    <t>725219201</t>
  </si>
  <si>
    <t xml:space="preserve">Montáž umyvadel na konzoly </t>
  </si>
  <si>
    <t>725245151</t>
  </si>
  <si>
    <t xml:space="preserve">Zástěna sprch zásuv 2díl š1200mm </t>
  </si>
  <si>
    <t>725249102</t>
  </si>
  <si>
    <t xml:space="preserve">Montáž sprchových mís a vaniček </t>
  </si>
  <si>
    <t>725334301</t>
  </si>
  <si>
    <t xml:space="preserve">Nálevka se sifonem PP HL21, DN 32 </t>
  </si>
  <si>
    <t>725534226</t>
  </si>
  <si>
    <t xml:space="preserve">Ohřívač elek. zásob. závěsný DZ Dražice OKCE 160 </t>
  </si>
  <si>
    <t>725814126</t>
  </si>
  <si>
    <t xml:space="preserve">Ventil pračkový IVAR.ART.240 DN 15 x DN 20 </t>
  </si>
  <si>
    <t>725823111</t>
  </si>
  <si>
    <t>Baterie umyvadlová stoján. ruční, bez otvír.odpadu standardní</t>
  </si>
  <si>
    <t>725825111</t>
  </si>
  <si>
    <t>Baterie umyvadlová nástěnná ruční standardní</t>
  </si>
  <si>
    <t>725825114</t>
  </si>
  <si>
    <t>Baterie dřezová nástěnná ruční standardní</t>
  </si>
  <si>
    <t>725849201</t>
  </si>
  <si>
    <t xml:space="preserve">Montáž baterií sprchových, pevná výška </t>
  </si>
  <si>
    <t>725860202</t>
  </si>
  <si>
    <t xml:space="preserve">Sifon dřezový HL100G, D 40, 50 mm, 6/4" </t>
  </si>
  <si>
    <t>725860213</t>
  </si>
  <si>
    <t xml:space="preserve">Sifon umyvadlový HL132, D 32, 40 mm </t>
  </si>
  <si>
    <t>55144223</t>
  </si>
  <si>
    <t>Baterie sprchová Rosa RS 032.00/150</t>
  </si>
  <si>
    <t>55220111.M</t>
  </si>
  <si>
    <t>Vanička sprchová RONDA 90 LA</t>
  </si>
  <si>
    <t>64213610</t>
  </si>
  <si>
    <t>Umyvadlo Eurovit plus 65x46 cm s otv. pro baterii</t>
  </si>
  <si>
    <t>732</t>
  </si>
  <si>
    <t>Strojovny</t>
  </si>
  <si>
    <t>732111125</t>
  </si>
  <si>
    <t xml:space="preserve">Tělesa rozdělovačů a sběračů DN 80 dl 1m </t>
  </si>
  <si>
    <t>732322113</t>
  </si>
  <si>
    <t xml:space="preserve">Nádoba expanz btlak válc No-20 90l </t>
  </si>
  <si>
    <t>732329213</t>
  </si>
  <si>
    <t xml:space="preserve">Montáž nádoby expanzní beztlaké válcové  90 l </t>
  </si>
  <si>
    <t>732421313</t>
  </si>
  <si>
    <t xml:space="preserve">Čerpadlo oběhové Grundfos UPS 25-60 </t>
  </si>
  <si>
    <t>733</t>
  </si>
  <si>
    <t>Rozvod potrubí</t>
  </si>
  <si>
    <t>733164103</t>
  </si>
  <si>
    <t>Montáž potrubí z měděných trubek D 18 mm vč. zabudování konzol</t>
  </si>
  <si>
    <t>733164104</t>
  </si>
  <si>
    <t>Montáž potrubí z měděných trubek D 20 mm vč. zabudování konzol</t>
  </si>
  <si>
    <t>733164105</t>
  </si>
  <si>
    <t>Montáž potrubí z měděných trubek D 26 mm vč. zabudování konzol</t>
  </si>
  <si>
    <t>733165112</t>
  </si>
  <si>
    <t xml:space="preserve">Montáž tvar.Cu pájené na tvrdo D15-22 mm 2 spoje </t>
  </si>
  <si>
    <t>733165113</t>
  </si>
  <si>
    <t xml:space="preserve">Montáž tvar.Cu pájené na tvrdo D 28 mm 2 spoje </t>
  </si>
  <si>
    <t>733165122</t>
  </si>
  <si>
    <t xml:space="preserve">Montáž tvar.Cu pájené na tvrdo D 15-22 mm 3 spoje </t>
  </si>
  <si>
    <t>733165123</t>
  </si>
  <si>
    <t xml:space="preserve">Montáž tvar.Cu pájené na tvrdo D 28 mm 3 spoje </t>
  </si>
  <si>
    <t>196313535</t>
  </si>
  <si>
    <t>Trubka měděná SANCO 18 x 1 mm</t>
  </si>
  <si>
    <t>196313536</t>
  </si>
  <si>
    <t>Trubka měděná SANCO 20 x 1 mm</t>
  </si>
  <si>
    <t>196313537</t>
  </si>
  <si>
    <t>Trubka měděná SANCO 26 x 1 mm</t>
  </si>
  <si>
    <t>19633006</t>
  </si>
  <si>
    <t>Koleno 90° 5092 18mm s konci na vnitř.vněj pájení</t>
  </si>
  <si>
    <t>19633007</t>
  </si>
  <si>
    <t>Koleno 90° 5092 20mm s konci na vnitř.vněj pájení</t>
  </si>
  <si>
    <t>19633008</t>
  </si>
  <si>
    <t>Koleno 90° 5092 26mm s konci na vnitř.vněj pájení</t>
  </si>
  <si>
    <t>19633020</t>
  </si>
  <si>
    <t>T-kus 5130  26 mm s konci na vnitřní pájení</t>
  </si>
  <si>
    <t>1963302812</t>
  </si>
  <si>
    <t>T-kus 5130 R 20x18x28, redukovaný</t>
  </si>
  <si>
    <t>1963302813</t>
  </si>
  <si>
    <t>T-kus 5130 R 26x26x20, redukovaný</t>
  </si>
  <si>
    <t>1963302814</t>
  </si>
  <si>
    <t>T-kus 5130 R 26x18x26, redukovaný</t>
  </si>
  <si>
    <t>1963302815</t>
  </si>
  <si>
    <t>T-kus 5130 R 26x18x18, redukovaný</t>
  </si>
  <si>
    <t>1963302835</t>
  </si>
  <si>
    <t>Nátrubek 5270, se zarážkou a konci, průměr 18</t>
  </si>
  <si>
    <t>1963302836</t>
  </si>
  <si>
    <t>Nátrubek 5270, se zarážkou a konci, průměr 20</t>
  </si>
  <si>
    <t>1963302837</t>
  </si>
  <si>
    <t>Nátrubek 5270, se zarážkou a konci, průměr 26</t>
  </si>
  <si>
    <t>734</t>
  </si>
  <si>
    <t>Armatury</t>
  </si>
  <si>
    <t>734221512</t>
  </si>
  <si>
    <t xml:space="preserve">Ventil 4c+1b přímýG1/2x18+term vent </t>
  </si>
  <si>
    <t>734234114</t>
  </si>
  <si>
    <t xml:space="preserve">Kohout kulový,vnitřní-vnitřní z. PN 25, HERZ DN 26 </t>
  </si>
  <si>
    <t>734264313</t>
  </si>
  <si>
    <t xml:space="preserve">Šroubení topenářské, přímé, HERZ DN 20 </t>
  </si>
  <si>
    <t>734264714</t>
  </si>
  <si>
    <t xml:space="preserve">Šroubení svěrné Herz na PEX, PE-RT 20x2 mm - EK </t>
  </si>
  <si>
    <t>734432122</t>
  </si>
  <si>
    <t xml:space="preserve">Prostorový termostat Rehau Komfort </t>
  </si>
  <si>
    <t>998734101</t>
  </si>
  <si>
    <t xml:space="preserve">Přesun hmot pro armatury, výšky do 6 m </t>
  </si>
  <si>
    <t>t</t>
  </si>
  <si>
    <t>42210459</t>
  </si>
  <si>
    <t>Ventil uzavírací V10-131-606 DN 26</t>
  </si>
  <si>
    <t>735</t>
  </si>
  <si>
    <t>Otopná tělesa</t>
  </si>
  <si>
    <t>735157565</t>
  </si>
  <si>
    <t xml:space="preserve">Otopná těl.panel.Radik Ventil Kompakt 21  600/ 900 </t>
  </si>
  <si>
    <t>735157568</t>
  </si>
  <si>
    <t xml:space="preserve">Otopná těl.panel.Radik Ventil Kompakt 21  600/1200 </t>
  </si>
  <si>
    <t>735157765</t>
  </si>
  <si>
    <t xml:space="preserve">Otopná těl.panel.Radik Ventil Kompakt 33  600/ 900 </t>
  </si>
  <si>
    <t>735157767</t>
  </si>
  <si>
    <t xml:space="preserve">Otopná těl.panel.Radik Ventil Kompakt 33  600/1100 </t>
  </si>
  <si>
    <t>735157785</t>
  </si>
  <si>
    <t xml:space="preserve">Otopná těl.panel.Radik Ventil Kompakt 33  900/ 900 </t>
  </si>
  <si>
    <t>763</t>
  </si>
  <si>
    <t>Dřevostavby</t>
  </si>
  <si>
    <t>763111147</t>
  </si>
  <si>
    <t xml:space="preserve">SDK příčka 100mm CW+UW RFI 12,5mm </t>
  </si>
  <si>
    <t>763112148</t>
  </si>
  <si>
    <t>SDK příčka 150 oc profil 2xRFI 12,5 protipožární</t>
  </si>
  <si>
    <t>763112331</t>
  </si>
  <si>
    <t xml:space="preserve">SDK příčka 205 2xCW+UW 2xDF15 TI60 </t>
  </si>
  <si>
    <t>763135821</t>
  </si>
  <si>
    <t xml:space="preserve">Dmtž SDK podhled polozap </t>
  </si>
  <si>
    <t>766</t>
  </si>
  <si>
    <t>Konstrukce truhlářské</t>
  </si>
  <si>
    <t>766661112</t>
  </si>
  <si>
    <t xml:space="preserve">Montáž dveří do zárubně,otevíravých 1kř.do 0,8 m </t>
  </si>
  <si>
    <t>766699612</t>
  </si>
  <si>
    <t>Montáž krytů topných těles z tvrdého dřeva vč.dod. materiálu a výroby</t>
  </si>
  <si>
    <t>61160102</t>
  </si>
  <si>
    <t>Dveře vnitřní hladké plné 1kř. 70x197 bílé</t>
  </si>
  <si>
    <t>61160103</t>
  </si>
  <si>
    <t>Dveře vnitřní hladké plné 1kř. 80x197 bílé</t>
  </si>
  <si>
    <t>61165316</t>
  </si>
  <si>
    <t>Dveře vnitřní protipožární 90x197 cm lak bílý</t>
  </si>
  <si>
    <t>61165335</t>
  </si>
  <si>
    <t>Dveře vnitřní protipožární 125x197 cm fóliované</t>
  </si>
  <si>
    <t>771</t>
  </si>
  <si>
    <t>Podlahy z dlaždic a obklady</t>
  </si>
  <si>
    <t>771101116</t>
  </si>
  <si>
    <t xml:space="preserve">Vyrovnání podkladů samonivel. hmotou tl. do 30 mm </t>
  </si>
  <si>
    <t>771101210</t>
  </si>
  <si>
    <t>Penetrace podkladu pod dlažby penetrační nátěr Primer G</t>
  </si>
  <si>
    <t>771212112</t>
  </si>
  <si>
    <t xml:space="preserve">Kladení dlažby keramické do TM, vel. do 200x200 mm </t>
  </si>
  <si>
    <t>58580800</t>
  </si>
  <si>
    <t>TERAFIX - STANDARD C1T</t>
  </si>
  <si>
    <t>585820001</t>
  </si>
  <si>
    <t>Tmel lepicí Rifix bal. po 40 kg</t>
  </si>
  <si>
    <t>585820003</t>
  </si>
  <si>
    <t>Tmel spárovací Vario Rigips á 25 kg</t>
  </si>
  <si>
    <t>597643141</t>
  </si>
  <si>
    <t>Dlaždice Taurus Industrial 20x20x1,5 cm SRM</t>
  </si>
  <si>
    <t>775</t>
  </si>
  <si>
    <t>Podlahy vlysové a parketové</t>
  </si>
  <si>
    <t>775411810</t>
  </si>
  <si>
    <t xml:space="preserve">Demontáž lišt dřevěných, přibíjených </t>
  </si>
  <si>
    <t>775511800</t>
  </si>
  <si>
    <t xml:space="preserve">Demontáž podlah vlysových lepených </t>
  </si>
  <si>
    <t>776</t>
  </si>
  <si>
    <t>Podlahy povlakové</t>
  </si>
  <si>
    <t>776491113</t>
  </si>
  <si>
    <t>Podlaha lepení plast lišty soklové vč, dodávky</t>
  </si>
  <si>
    <t>776521100</t>
  </si>
  <si>
    <t>Lepení povlak.podlah z pásů PVC na Chemopren včetně podlahoviny Novoflor extra, tl. 2,0 mm</t>
  </si>
  <si>
    <t>776990112</t>
  </si>
  <si>
    <t xml:space="preserve">Vyrovnání samoniv stěrkou tl3 30MPa </t>
  </si>
  <si>
    <t>781</t>
  </si>
  <si>
    <t>Obklady keramické</t>
  </si>
  <si>
    <t>781101210</t>
  </si>
  <si>
    <t>Penetrace podkladu pod obklady penetrační nátěr Primer G</t>
  </si>
  <si>
    <t>781111115</t>
  </si>
  <si>
    <t xml:space="preserve">Otvor v obkladačce diamant.korunkou prům.do 30 mm </t>
  </si>
  <si>
    <t>781111116</t>
  </si>
  <si>
    <t xml:space="preserve">Otvor v obkladačce diamant.korunkou prům.do 90 mm </t>
  </si>
  <si>
    <t>781111121</t>
  </si>
  <si>
    <t xml:space="preserve">Montáž lišt rohových, vanových a dilatačních </t>
  </si>
  <si>
    <t>781230121</t>
  </si>
  <si>
    <t xml:space="preserve">Obkládání stěn vnitř.keram. do tmele do 300x300 mm </t>
  </si>
  <si>
    <t>59760101.A</t>
  </si>
  <si>
    <t>Lišta rohová plastová na obklad ukončovací 7 mm</t>
  </si>
  <si>
    <t>597813600</t>
  </si>
  <si>
    <t>Obkládačka 20x20 bílá mat</t>
  </si>
  <si>
    <t>783</t>
  </si>
  <si>
    <t>Nátěry</t>
  </si>
  <si>
    <t>783212100</t>
  </si>
  <si>
    <t xml:space="preserve">Nátěr olejový kovových konstrukcí dvojnásobný </t>
  </si>
  <si>
    <t>784</t>
  </si>
  <si>
    <t>Malby</t>
  </si>
  <si>
    <t>784131101</t>
  </si>
  <si>
    <t xml:space="preserve">Penetrace podkladu nátěrem Austis, Eternal IN 1 x </t>
  </si>
  <si>
    <t>784135312</t>
  </si>
  <si>
    <t xml:space="preserve">Malba Eternal IN+, bílá, bez penetrace, 2 x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</si>
  <si>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</si>
  <si>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</si>
  <si>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</si>
  <si>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</si>
  <si>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</si>
  <si>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</si>
  <si>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</si>
  <si>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</si>
  <si>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Horka, okr.Chrudim</t>
  </si>
  <si>
    <t>Ing. Iva Doležalová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</si>
</sst>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borderId="0" fillId="0" fontId="0" numFmtId="0"/>
    <xf borderId="0" fillId="0" fontId="10" numFmtId="0"/>
  </cellStyleXfs>
  <cellXfs count="223">
    <xf borderId="0" fillId="0" fontId="0" numFmtId="0" xfId="0"/>
    <xf applyAlignment="1" applyBorder="1" applyFont="1" borderId="1" fillId="0" fontId="2" numFmtId="0" xfId="0">
      <alignment horizontal="centerContinuous" vertical="top"/>
    </xf>
    <xf applyAlignment="1" applyBorder="1" applyFont="1" borderId="1" fillId="0" fontId="3" numFmtId="0" xfId="0">
      <alignment horizontal="centerContinuous"/>
    </xf>
    <xf applyAlignment="1" applyBorder="1" applyFill="1" applyFont="1" borderId="2" fillId="2" fontId="4" numFmtId="0" xfId="0">
      <alignment horizontal="left"/>
    </xf>
    <xf applyAlignment="1" applyBorder="1" applyFill="1" applyFont="1" borderId="3" fillId="2" fontId="5" numFmtId="0" xfId="0">
      <alignment horizontal="centerContinuous"/>
    </xf>
    <xf applyAlignment="1" applyBorder="1" applyFill="1" applyFont="1" applyNumberFormat="1" borderId="4" fillId="2" fontId="6" numFmtId="49" xfId="0">
      <alignment horizontal="left"/>
    </xf>
    <xf applyAlignment="1" applyBorder="1" applyFill="1" applyFont="1" applyNumberFormat="1" borderId="3" fillId="2" fontId="5" numFmtId="49" xfId="0">
      <alignment horizontal="centerContinuous"/>
    </xf>
    <xf applyBorder="1" applyFont="1" borderId="5" fillId="0" fontId="5" numFmtId="0" xfId="0"/>
    <xf applyAlignment="1" applyBorder="1" applyFont="1" applyNumberFormat="1" borderId="6" fillId="0" fontId="5" numFmtId="49" xfId="0">
      <alignment horizontal="left"/>
    </xf>
    <xf applyBorder="1" applyFont="1" borderId="7" fillId="0" fontId="3" numFmtId="0" xfId="0"/>
    <xf applyBorder="1" applyFont="1" borderId="8" fillId="0" fontId="5" numFmtId="0" xfId="0"/>
    <xf applyBorder="1" applyFont="1" applyNumberFormat="1" borderId="9" fillId="0" fontId="5" numFmtId="49" xfId="0"/>
    <xf applyBorder="1" applyFont="1" applyNumberFormat="1" borderId="8" fillId="0" fontId="5" numFmtId="49" xfId="0"/>
    <xf applyBorder="1" applyFont="1" borderId="10" fillId="0" fontId="5" numFmtId="0" xfId="0"/>
    <xf applyAlignment="1" applyBorder="1" applyFont="1" borderId="11" fillId="0" fontId="5" numFmtId="0" xfId="0">
      <alignment horizontal="left"/>
    </xf>
    <xf applyBorder="1" applyFont="1" borderId="7" fillId="0" fontId="4" numFmtId="0" xfId="0"/>
    <xf applyAlignment="1" applyBorder="1" applyFont="1" applyNumberFormat="1" borderId="11" fillId="0" fontId="5" numFmtId="49" xfId="0">
      <alignment horizontal="left"/>
    </xf>
    <xf applyBorder="1" applyFill="1" applyFont="1" applyNumberFormat="1" borderId="7" fillId="2" fontId="4" numFmtId="49" xfId="0"/>
    <xf applyBorder="1" applyFill="1" applyFont="1" applyNumberFormat="1" borderId="8" fillId="2" fontId="3" numFmtId="49" xfId="0"/>
    <xf applyBorder="1" applyFill="1" applyFont="1" applyNumberFormat="1" borderId="9" fillId="2" fontId="4" numFmtId="49" xfId="0"/>
    <xf applyBorder="1" applyFill="1" applyFont="1" applyNumberFormat="1" borderId="9" fillId="2" fontId="3" numFmtId="49" xfId="0"/>
    <xf applyBorder="1" applyFill="1" applyFont="1" borderId="10" fillId="0" fontId="5" numFmtId="0" xfId="0"/>
    <xf applyAlignment="1" applyBorder="1" applyFont="1" applyNumberFormat="1" borderId="11" fillId="0" fontId="5" numFmtId="3" xfId="0">
      <alignment horizontal="left"/>
    </xf>
    <xf applyFill="1" borderId="0" fillId="0" fontId="0" numFmtId="0" xfId="0"/>
    <xf applyBorder="1" applyFill="1" applyFont="1" applyNumberFormat="1" borderId="12" fillId="2" fontId="4" numFmtId="49" xfId="0"/>
    <xf applyBorder="1" applyFill="1" applyFont="1" applyNumberFormat="1" borderId="13" fillId="2" fontId="3" numFmtId="49" xfId="0"/>
    <xf applyBorder="1" applyFill="1" applyFont="1" applyNumberFormat="1" borderId="0" fillId="2" fontId="4" numFmtId="49" xfId="0"/>
    <xf applyBorder="1" applyFill="1" applyFont="1" applyNumberFormat="1" borderId="0" fillId="2" fontId="3" numFmtId="49" xfId="0"/>
    <xf applyAlignment="1" applyBorder="1" applyFont="1" applyNumberFormat="1" borderId="10" fillId="0" fontId="5" numFmtId="49" xfId="0">
      <alignment horizontal="left"/>
    </xf>
    <xf applyBorder="1" applyFont="1" borderId="14" fillId="0" fontId="5" numFmtId="0" xfId="0"/>
    <xf applyBorder="1" applyFont="1" applyNumberFormat="1" borderId="10" fillId="0" fontId="5" numFmtId="0" xfId="0"/>
    <xf applyAlignment="1" applyBorder="1" applyFont="1" applyNumberFormat="1" borderId="16" fillId="0" fontId="5" numFmtId="0" xfId="0">
      <alignment horizontal="left"/>
    </xf>
    <xf applyBorder="1" applyNumberFormat="1" borderId="0" fillId="0" fontId="0" numFmtId="0" xfId="0"/>
    <xf applyNumberFormat="1" borderId="0" fillId="0" fontId="0" numFmtId="0" xfId="0"/>
    <xf applyAlignment="1" applyBorder="1" applyFont="1" borderId="16" fillId="0" fontId="5" numFmtId="0" xfId="0">
      <alignment horizontal="left"/>
    </xf>
    <xf applyBorder="1" borderId="0" fillId="0" fontId="0" numFmtId="0" xfId="0"/>
    <xf applyAlignment="1" applyBorder="1" applyFill="1" applyFont="1" borderId="10" fillId="0" fontId="5" numFmtId="0" xfId="0"/>
    <xf applyAlignment="1" applyBorder="1" applyFill="1" applyFont="1" borderId="16" fillId="0" fontId="5" numFmtId="0" xfId="0"/>
    <xf applyAlignment="1" applyBorder="1" applyFill="1" applyFont="1" borderId="0" fillId="0" fontId="1" numFmtId="0" xfId="0"/>
    <xf applyAlignment="1" applyBorder="1" applyFont="1" borderId="10" fillId="0" fontId="5" numFmtId="0" xfId="0"/>
    <xf applyAlignment="1" applyBorder="1" applyFont="1" borderId="16" fillId="0" fontId="5" numFmtId="0" xfId="0"/>
    <xf applyNumberFormat="1" borderId="0" fillId="0" fontId="0" numFmtId="3" xfId="0"/>
    <xf applyBorder="1" applyFont="1" borderId="7" fillId="0" fontId="5" numFmtId="0" xfId="0"/>
    <xf applyAlignment="1" applyBorder="1" applyFont="1" borderId="5" fillId="0" fontId="5" numFmtId="0" xfId="0">
      <alignment horizontal="left"/>
    </xf>
    <xf applyAlignment="1" applyBorder="1" applyFont="1" borderId="17" fillId="0" fontId="5" numFmtId="0" xfId="0">
      <alignment horizontal="left"/>
    </xf>
    <xf applyAlignment="1" applyBorder="1" applyFont="1" borderId="18" fillId="0" fontId="2" numFmtId="0" xfId="0">
      <alignment horizontal="centerContinuous" vertical="center"/>
    </xf>
    <xf applyAlignment="1" applyBorder="1" applyFont="1" borderId="19" fillId="0" fontId="7" numFmtId="0" xfId="0">
      <alignment horizontal="centerContinuous" vertical="center"/>
    </xf>
    <xf applyAlignment="1" applyBorder="1" applyFont="1" borderId="19" fillId="0" fontId="3" numFmtId="0" xfId="0">
      <alignment horizontal="centerContinuous" vertical="center"/>
    </xf>
    <xf applyAlignment="1" applyBorder="1" applyFont="1" borderId="20" fillId="0" fontId="3" numFmtId="0" xfId="0">
      <alignment horizontal="centerContinuous" vertical="center"/>
    </xf>
    <xf applyAlignment="1" applyBorder="1" applyFill="1" applyFont="1" borderId="21" fillId="2" fontId="4" numFmtId="0" xfId="0">
      <alignment horizontal="left"/>
    </xf>
    <xf applyAlignment="1" applyBorder="1" applyFill="1" applyFont="1" borderId="22" fillId="2" fontId="3" numFmtId="0" xfId="0">
      <alignment horizontal="left"/>
    </xf>
    <xf applyAlignment="1" applyBorder="1" applyFill="1" applyFont="1" borderId="23" fillId="2" fontId="3" numFmtId="0" xfId="0">
      <alignment horizontal="centerContinuous"/>
    </xf>
    <xf applyAlignment="1" applyBorder="1" applyFill="1" applyFont="1" borderId="22" fillId="2" fontId="4" numFmtId="0" xfId="0">
      <alignment horizontal="centerContinuous"/>
    </xf>
    <xf applyAlignment="1" applyBorder="1" applyFill="1" applyFont="1" borderId="22" fillId="2" fontId="3" numFmtId="0" xfId="0">
      <alignment horizontal="centerContinuous"/>
    </xf>
    <xf applyBorder="1" applyFont="1" borderId="24" fillId="0" fontId="3" numFmtId="0" xfId="0"/>
    <xf applyBorder="1" applyFont="1" borderId="25" fillId="0" fontId="3" numFmtId="0" xfId="0"/>
    <xf applyBorder="1" applyFont="1" applyNumberFormat="1" borderId="6" fillId="0" fontId="3" numFmtId="3" xfId="0"/>
    <xf applyBorder="1" applyFont="1" borderId="2" fillId="0" fontId="3" numFmtId="0" xfId="0"/>
    <xf applyBorder="1" applyFont="1" applyNumberFormat="1" borderId="4" fillId="0" fontId="3" numFmtId="3" xfId="0"/>
    <xf applyBorder="1" applyFont="1" borderId="3" fillId="0" fontId="3" numFmtId="0" xfId="0"/>
    <xf applyBorder="1" applyFont="1" applyNumberFormat="1" borderId="9" fillId="0" fontId="3" numFmtId="3" xfId="0"/>
    <xf applyBorder="1" applyFont="1" borderId="8" fillId="0" fontId="3" numFmtId="0" xfId="0"/>
    <xf applyBorder="1" applyFont="1" borderId="26" fillId="0" fontId="3" numFmtId="0" xfId="0"/>
    <xf applyAlignment="1" applyBorder="1" applyFont="1" borderId="25" fillId="0" fontId="3" numFmtId="0" xfId="0">
      <alignment shrinkToFit="1"/>
    </xf>
    <xf applyBorder="1" applyFont="1" borderId="27" fillId="0" fontId="3" numFmtId="0" xfId="0"/>
    <xf applyBorder="1" applyFont="1" borderId="12" fillId="0" fontId="3" numFmtId="0" xfId="0"/>
    <xf applyBorder="1" applyFont="1" borderId="0" fillId="0" fontId="3" numFmtId="0" xfId="0"/>
    <xf applyBorder="1" applyFont="1" applyNumberFormat="1" borderId="30" fillId="0" fontId="3" numFmtId="3" xfId="0"/>
    <xf applyBorder="1" applyFont="1" borderId="28" fillId="0" fontId="3" numFmtId="0" xfId="0"/>
    <xf applyBorder="1" applyFont="1" applyNumberFormat="1" borderId="31" fillId="0" fontId="3" numFmtId="3" xfId="0"/>
    <xf applyBorder="1" applyFont="1" borderId="29" fillId="0" fontId="3" numFmtId="0" xfId="0"/>
    <xf applyBorder="1" applyFill="1" applyFont="1" borderId="2" fillId="2" fontId="4" numFmtId="0" xfId="0"/>
    <xf applyBorder="1" applyFill="1" applyFont="1" borderId="4" fillId="2" fontId="4" numFmtId="0" xfId="0"/>
    <xf applyBorder="1" applyFill="1" applyFont="1" borderId="3" fillId="2" fontId="4" numFmtId="0" xfId="0"/>
    <xf applyBorder="1" applyFill="1" applyFont="1" borderId="32" fillId="2" fontId="4" numFmtId="0" xfId="0"/>
    <xf applyBorder="1" applyFill="1" applyFont="1" borderId="33" fillId="2" fontId="4" numFmtId="0" xfId="0"/>
    <xf applyBorder="1" applyFont="1" borderId="13" fillId="0" fontId="3" numFmtId="0" xfId="0"/>
    <xf applyFont="1" borderId="0" fillId="0" fontId="3" numFmtId="0" xfId="0"/>
    <xf applyBorder="1" applyFont="1" borderId="34" fillId="0" fontId="3" numFmtId="0" xfId="0"/>
    <xf applyBorder="1" applyFont="1" borderId="35" fillId="0" fontId="3" numFmtId="0" xfId="0"/>
    <xf applyAlignment="1" applyBorder="1" applyFont="1" borderId="0" fillId="0" fontId="3" numFmtId="0" xfId="0">
      <alignment horizontal="right"/>
    </xf>
    <xf applyBorder="1" applyFont="1" applyNumberFormat="1" borderId="0" fillId="0" fontId="3" numFmtId="164" xfId="0"/>
    <xf applyBorder="1" applyFill="1" applyFont="1" borderId="0" fillId="0" fontId="3" numFmtId="0" xfId="0"/>
    <xf applyBorder="1" applyFont="1" borderId="36" fillId="0" fontId="3" numFmtId="0" xfId="0"/>
    <xf applyBorder="1" applyFont="1" borderId="37" fillId="0" fontId="3" numFmtId="0" xfId="0"/>
    <xf applyBorder="1" applyFont="1" borderId="38" fillId="0" fontId="3" numFmtId="0" xfId="0"/>
    <xf applyBorder="1" applyFont="1" borderId="39" fillId="0" fontId="3" numFmtId="0" xfId="0"/>
    <xf applyAlignment="1" applyBorder="1" applyFont="1" applyNumberFormat="1" borderId="40" fillId="0" fontId="3" numFmtId="165" xfId="0">
      <alignment horizontal="right"/>
    </xf>
    <xf applyBorder="1" applyFont="1" borderId="40" fillId="0" fontId="3" numFmtId="0" xfId="0"/>
    <xf applyBorder="1" applyFont="1" borderId="9" fillId="0" fontId="3" numFmtId="0" xfId="0"/>
    <xf applyAlignment="1" applyBorder="1" applyFont="1" applyNumberFormat="1" borderId="8" fillId="0" fontId="3" numFmtId="165" xfId="0">
      <alignment horizontal="right"/>
    </xf>
    <xf applyBorder="1" applyFill="1" applyFont="1" borderId="28" fillId="2" fontId="7" numFmtId="0" xfId="0"/>
    <xf applyBorder="1" applyFill="1" applyFont="1" borderId="31" fillId="2" fontId="7" numFmtId="0" xfId="0"/>
    <xf applyBorder="1" applyFill="1" applyFont="1" borderId="29" fillId="2" fontId="7" numFmtId="0" xfId="0"/>
    <xf applyFont="1" borderId="0" fillId="0" fontId="8" numFmtId="0" xfId="0"/>
    <xf applyAlignment="1" borderId="0" fillId="0" fontId="0" numFmtId="0" xfId="0"/>
    <xf applyAlignment="1" borderId="0" fillId="0" fontId="0" numFmtId="0" xfId="0">
      <alignment vertical="justify"/>
    </xf>
    <xf applyBorder="1" applyFont="1" applyNumberFormat="1" borderId="45" fillId="0" fontId="4" numFmtId="49" xfId="1"/>
    <xf applyBorder="1" applyFont="1" applyNumberFormat="1" borderId="45" fillId="0" fontId="3" numFmtId="49" xfId="1"/>
    <xf applyAlignment="1" applyBorder="1" applyFont="1" applyNumberFormat="1" borderId="45" fillId="0" fontId="3" numFmtId="49" xfId="1">
      <alignment horizontal="right"/>
    </xf>
    <xf applyBorder="1" applyFont="1" borderId="46" fillId="0" fontId="3" numFmtId="0" xfId="1"/>
    <xf applyAlignment="1" applyBorder="1" applyFont="1" applyNumberFormat="1" borderId="45" fillId="0" fontId="3" numFmtId="49" xfId="0">
      <alignment horizontal="left"/>
    </xf>
    <xf applyBorder="1" applyFont="1" applyNumberFormat="1" borderId="47" fillId="0" fontId="3" numFmtId="0" xfId="0"/>
    <xf applyBorder="1" applyFont="1" applyNumberFormat="1" borderId="50" fillId="0" fontId="4" numFmtId="49" xfId="1"/>
    <xf applyBorder="1" applyFont="1" applyNumberFormat="1" borderId="50" fillId="0" fontId="3" numFmtId="49" xfId="1"/>
    <xf applyAlignment="1" applyBorder="1" applyFont="1" applyNumberFormat="1" borderId="50" fillId="0" fontId="3" numFmtId="49" xfId="1">
      <alignment horizontal="right"/>
    </xf>
    <xf applyAlignment="1" applyFont="1" applyNumberFormat="1" borderId="0" fillId="0" fontId="2" numFmtId="49" xfId="0">
      <alignment horizontal="centerContinuous"/>
    </xf>
    <xf applyAlignment="1" applyFont="1" borderId="0" fillId="0" fontId="2" numFmtId="0" xfId="0">
      <alignment horizontal="centerContinuous"/>
    </xf>
    <xf applyAlignment="1" applyBorder="1" applyFont="1" borderId="0" fillId="0" fontId="2" numFmtId="0" xfId="0">
      <alignment horizontal="centerContinuous"/>
    </xf>
    <xf applyAlignment="1" applyBorder="1" applyFill="1" applyFont="1" applyNumberFormat="1" borderId="21" fillId="2" fontId="4" numFmtId="49" xfId="0">
      <alignment horizontal="center"/>
    </xf>
    <xf applyAlignment="1" applyBorder="1" applyFill="1" applyFont="1" borderId="22" fillId="2" fontId="4" numFmtId="0" xfId="0">
      <alignment horizontal="center"/>
    </xf>
    <xf applyAlignment="1" applyBorder="1" applyFill="1" applyFont="1" borderId="23" fillId="2" fontId="4" numFmtId="0" xfId="0">
      <alignment horizontal="center"/>
    </xf>
    <xf applyAlignment="1" applyBorder="1" applyFill="1" applyFont="1" borderId="53" fillId="2" fontId="4" numFmtId="0" xfId="0">
      <alignment horizontal="center"/>
    </xf>
    <xf applyAlignment="1" applyBorder="1" applyFill="1" applyFont="1" borderId="54" fillId="2" fontId="4" numFmtId="0" xfId="0">
      <alignment horizontal="center"/>
    </xf>
    <xf applyAlignment="1" applyBorder="1" applyFill="1" applyFont="1" borderId="55" fillId="2" fontId="4" numFmtId="0" xfId="0">
      <alignment horizontal="center"/>
    </xf>
    <xf applyBorder="1" applyFont="1" borderId="0" fillId="0" fontId="5" numFmtId="0" xfId="0"/>
    <xf applyBorder="1" applyFont="1" applyNumberFormat="1" borderId="35" fillId="0" fontId="3" numFmtId="3" xfId="0"/>
    <xf applyBorder="1" applyFill="1" applyFont="1" borderId="21" fillId="2" fontId="4" numFmtId="0" xfId="0"/>
    <xf applyBorder="1" applyFill="1" applyFont="1" borderId="22" fillId="2" fontId="4" numFmtId="0" xfId="0"/>
    <xf applyBorder="1" applyFill="1" applyFont="1" applyNumberFormat="1" borderId="23" fillId="2" fontId="4" numFmtId="3" xfId="0"/>
    <xf applyBorder="1" applyFill="1" applyFont="1" applyNumberFormat="1" borderId="53" fillId="2" fontId="4" numFmtId="3" xfId="0"/>
    <xf applyBorder="1" applyFill="1" applyFont="1" applyNumberFormat="1" borderId="54" fillId="2" fontId="4" numFmtId="3" xfId="0"/>
    <xf applyBorder="1" applyFill="1" applyFont="1" applyNumberFormat="1" borderId="55" fillId="2" fontId="4" numFmtId="3" xfId="0"/>
    <xf applyFont="1" borderId="0" fillId="0" fontId="11" numFmtId="0" xfId="0"/>
    <xf applyAlignment="1" applyFont="1" applyNumberFormat="1" borderId="0" fillId="0" fontId="2" numFmtId="3" xfId="0">
      <alignment horizontal="centerContinuous"/>
    </xf>
    <xf applyBorder="1" applyFill="1" applyFont="1" borderId="33" fillId="2" fontId="3" numFmtId="0" xfId="0"/>
    <xf applyAlignment="1" applyBorder="1" applyFill="1" applyFont="1" borderId="58" fillId="2" fontId="4" numFmtId="0" xfId="0">
      <alignment horizontal="right"/>
    </xf>
    <xf applyAlignment="1" applyBorder="1" applyFill="1" applyFont="1" borderId="4" fillId="2" fontId="4" numFmtId="0" xfId="0">
      <alignment horizontal="right"/>
    </xf>
    <xf applyAlignment="1" applyBorder="1" applyFill="1" applyFont="1" borderId="3" fillId="2" fontId="4" numFmtId="0" xfId="0">
      <alignment horizontal="center"/>
    </xf>
    <xf applyAlignment="1" applyBorder="1" applyFill="1" applyFont="1" applyNumberFormat="1" borderId="4" fillId="2" fontId="6" numFmtId="4" xfId="0">
      <alignment horizontal="right"/>
    </xf>
    <xf applyAlignment="1" applyBorder="1" applyFill="1" applyFont="1" applyNumberFormat="1" borderId="33" fillId="2" fontId="6" numFmtId="4" xfId="0">
      <alignment horizontal="right"/>
    </xf>
    <xf applyBorder="1" applyFont="1" borderId="17" fillId="0" fontId="3" numFmtId="0" xfId="0"/>
    <xf applyAlignment="1" applyBorder="1" applyFont="1" applyNumberFormat="1" borderId="26" fillId="0" fontId="3" numFmtId="3" xfId="0">
      <alignment horizontal="right"/>
    </xf>
    <xf applyAlignment="1" applyBorder="1" applyFont="1" applyNumberFormat="1" borderId="10" fillId="0" fontId="3" numFmtId="165" xfId="0">
      <alignment horizontal="right"/>
    </xf>
    <xf applyAlignment="1" applyBorder="1" applyFont="1" applyNumberFormat="1" borderId="36" fillId="0" fontId="3" numFmtId="3" xfId="0">
      <alignment horizontal="right"/>
    </xf>
    <xf applyAlignment="1" applyBorder="1" applyFont="1" applyNumberFormat="1" borderId="25" fillId="0" fontId="3" numFmtId="4" xfId="0">
      <alignment horizontal="right"/>
    </xf>
    <xf applyAlignment="1" applyBorder="1" applyFont="1" applyNumberFormat="1" borderId="17" fillId="0" fontId="3" numFmtId="3" xfId="0">
      <alignment horizontal="right"/>
    </xf>
    <xf applyBorder="1" applyFill="1" applyFont="1" borderId="28" fillId="2" fontId="3" numFmtId="0" xfId="0"/>
    <xf applyBorder="1" applyFill="1" applyFont="1" borderId="31" fillId="2" fontId="4" numFmtId="0" xfId="0"/>
    <xf applyBorder="1" applyFill="1" applyFont="1" borderId="31" fillId="2" fontId="3" numFmtId="0" xfId="0"/>
    <xf applyBorder="1" applyFill="1" applyFont="1" applyNumberFormat="1" borderId="42" fillId="2" fontId="3" numFmtId="4" xfId="0"/>
    <xf applyBorder="1" applyFill="1" applyFont="1" applyNumberFormat="1" borderId="28" fillId="2" fontId="3" numFmtId="4" xfId="0"/>
    <xf applyBorder="1" applyFill="1" applyFont="1" applyNumberFormat="1" borderId="31" fillId="2" fontId="3" numFmtId="4" xfId="0"/>
    <xf applyFont="1" applyNumberFormat="1" borderId="0" fillId="0" fontId="12" numFmtId="3" xfId="0"/>
    <xf applyFont="1" applyNumberFormat="1" borderId="0" fillId="0" fontId="12" numFmtId="4" xfId="0"/>
    <xf applyNumberFormat="1" borderId="0" fillId="0" fontId="0" numFmtId="4" xfId="0"/>
    <xf borderId="0" fillId="0" fontId="10" numFmtId="0" xfId="1"/>
    <xf applyFont="1" borderId="0" fillId="0" fontId="3" numFmtId="0" xfId="1"/>
    <xf applyAlignment="1" applyFont="1" borderId="0" fillId="0" fontId="14" numFmtId="0" xfId="1">
      <alignment horizontal="centerContinuous"/>
    </xf>
    <xf applyAlignment="1" applyFont="1" borderId="0" fillId="0" fontId="15" numFmtId="0" xfId="1">
      <alignment horizontal="centerContinuous"/>
    </xf>
    <xf applyAlignment="1" applyFont="1" borderId="0" fillId="0" fontId="15" numFmtId="0" xfId="1">
      <alignment horizontal="right"/>
    </xf>
    <xf applyBorder="1" applyFont="1" borderId="45" fillId="0" fontId="3" numFmtId="0" xfId="1"/>
    <xf applyAlignment="1" applyBorder="1" applyFont="1" borderId="46" fillId="0" fontId="5" numFmtId="0" xfId="1">
      <alignment horizontal="right"/>
    </xf>
    <xf applyAlignment="1" applyBorder="1" applyFont="1" applyNumberFormat="1" borderId="45" fillId="0" fontId="3" numFmtId="49" xfId="1">
      <alignment horizontal="left"/>
    </xf>
    <xf applyBorder="1" applyFont="1" borderId="47" fillId="0" fontId="3" numFmtId="0" xfId="1"/>
    <xf applyBorder="1" applyFont="1" borderId="50" fillId="0" fontId="3" numFmtId="0" xfId="1"/>
    <xf applyFont="1" borderId="0" fillId="0" fontId="5" numFmtId="0" xfId="1"/>
    <xf applyAlignment="1" applyFont="1" borderId="0" fillId="0" fontId="3" numFmtId="0" xfId="1">
      <alignment horizontal="right"/>
    </xf>
    <xf applyAlignment="1" applyFont="1" borderId="0" fillId="0" fontId="3" numFmtId="0" xfId="1"/>
    <xf applyBorder="1" applyFill="1" applyFont="1" applyNumberFormat="1" borderId="10" fillId="2" fontId="5" numFmtId="49" xfId="1"/>
    <xf applyAlignment="1" applyBorder="1" applyFill="1" applyFont="1" borderId="8" fillId="2" fontId="5" numFmtId="0" xfId="1">
      <alignment horizontal="center"/>
    </xf>
    <xf applyAlignment="1" applyBorder="1" applyFill="1" applyFont="1" applyNumberFormat="1" borderId="8" fillId="2" fontId="5" numFmtId="0" xfId="1">
      <alignment horizontal="center"/>
    </xf>
    <xf applyAlignment="1" applyBorder="1" applyFill="1" applyFont="1" borderId="10" fillId="2" fontId="5" numFmtId="0" xfId="1">
      <alignment horizontal="center"/>
    </xf>
    <xf applyAlignment="1" applyBorder="1" applyFont="1" borderId="56" fillId="0" fontId="4" numFmtId="0" xfId="1">
      <alignment horizontal="center"/>
    </xf>
    <xf applyAlignment="1" applyBorder="1" applyFont="1" applyNumberFormat="1" borderId="56" fillId="0" fontId="4" numFmtId="49" xfId="1">
      <alignment horizontal="left"/>
    </xf>
    <xf applyBorder="1" applyFont="1" borderId="15" fillId="0" fontId="4" numFmtId="0" xfId="1"/>
    <xf applyAlignment="1" applyBorder="1" applyFont="1" borderId="9" fillId="0" fontId="3" numFmtId="0" xfId="1">
      <alignment horizontal="center"/>
    </xf>
    <xf applyAlignment="1" applyBorder="1" applyFont="1" applyNumberFormat="1" borderId="9" fillId="0" fontId="3" numFmtId="0" xfId="1">
      <alignment horizontal="right"/>
    </xf>
    <xf applyBorder="1" applyFont="1" applyNumberFormat="1" borderId="8" fillId="0" fontId="3" numFmtId="0" xfId="1"/>
    <xf applyNumberFormat="1" borderId="0" fillId="0" fontId="10" numFmtId="0" xfId="1"/>
    <xf applyFont="1" borderId="0" fillId="0" fontId="16" numFmtId="0" xfId="1"/>
    <xf applyAlignment="1" applyBorder="1" applyFont="1" borderId="59" fillId="0" fontId="17" numFmtId="0" xfId="1">
      <alignment horizontal="center" vertical="top"/>
    </xf>
    <xf applyAlignment="1" applyBorder="1" applyFont="1" applyNumberFormat="1" borderId="59" fillId="0" fontId="17" numFmtId="49" xfId="1">
      <alignment horizontal="left" vertical="top"/>
    </xf>
    <xf applyAlignment="1" applyBorder="1" applyFont="1" borderId="59" fillId="0" fontId="17" numFmtId="0" xfId="1">
      <alignment vertical="top" wrapText="1"/>
    </xf>
    <xf applyAlignment="1" applyBorder="1" applyFont="1" applyNumberFormat="1" borderId="59" fillId="0" fontId="17" numFmtId="49" xfId="1">
      <alignment horizontal="center" shrinkToFit="1"/>
    </xf>
    <xf applyAlignment="1" applyBorder="1" applyFont="1" applyNumberFormat="1" borderId="59" fillId="0" fontId="17" numFmtId="4" xfId="1">
      <alignment horizontal="right"/>
    </xf>
    <xf applyBorder="1" applyFont="1" applyNumberFormat="1" borderId="59" fillId="0" fontId="17" numFmtId="4" xfId="1"/>
    <xf applyFont="1" borderId="0" fillId="0" fontId="18" numFmtId="0" xfId="1"/>
    <xf applyAlignment="1" applyBorder="1" applyFill="1" applyFont="1" borderId="10" fillId="2" fontId="3" numFmtId="0" xfId="1">
      <alignment horizontal="center"/>
    </xf>
    <xf applyAlignment="1" applyBorder="1" applyFill="1" applyFont="1" applyNumberFormat="1" borderId="10" fillId="2" fontId="19" numFmtId="49" xfId="1">
      <alignment horizontal="left"/>
    </xf>
    <xf applyBorder="1" applyFill="1" applyFont="1" borderId="15" fillId="2" fontId="19" numFmtId="0" xfId="1"/>
    <xf applyAlignment="1" applyBorder="1" applyFill="1" applyFont="1" borderId="9" fillId="2" fontId="3" numFmtId="0" xfId="1">
      <alignment horizontal="center"/>
    </xf>
    <xf applyAlignment="1" applyBorder="1" applyFill="1" applyFont="1" applyNumberFormat="1" borderId="9" fillId="2" fontId="3" numFmtId="4" xfId="1">
      <alignment horizontal="right"/>
    </xf>
    <xf applyAlignment="1" applyBorder="1" applyFill="1" applyFont="1" applyNumberFormat="1" borderId="8" fillId="2" fontId="3" numFmtId="4" xfId="1">
      <alignment horizontal="right"/>
    </xf>
    <xf applyBorder="1" applyFill="1" applyFont="1" applyNumberFormat="1" borderId="10" fillId="2" fontId="4" numFmtId="4" xfId="1"/>
    <xf applyNumberFormat="1" borderId="0" fillId="0" fontId="10" numFmtId="3" xfId="1"/>
    <xf applyBorder="1" borderId="0" fillId="0" fontId="10" numFmtId="0" xfId="1"/>
    <xf applyAlignment="1" applyFont="1" borderId="0" fillId="0" fontId="20" numFmtId="0" xfId="1"/>
    <xf applyAlignment="1" borderId="0" fillId="0" fontId="10" numFmtId="0" xfId="1">
      <alignment horizontal="right"/>
    </xf>
    <xf applyBorder="1" applyFont="1" borderId="0" fillId="0" fontId="21" numFmtId="0" xfId="1"/>
    <xf applyAlignment="1" applyBorder="1" applyFont="1" applyNumberFormat="1" borderId="0" fillId="0" fontId="21" numFmtId="3" xfId="1">
      <alignment horizontal="right"/>
    </xf>
    <xf applyBorder="1" applyFont="1" applyNumberFormat="1" borderId="0" fillId="0" fontId="21" numFmtId="4" xfId="1"/>
    <xf applyAlignment="1" applyBorder="1" applyFont="1" borderId="0" fillId="0" fontId="20" numFmtId="0" xfId="1"/>
    <xf applyAlignment="1" applyBorder="1" borderId="0" fillId="0" fontId="10" numFmtId="0" xfId="1">
      <alignment horizontal="right"/>
    </xf>
    <xf applyBorder="1" applyFont="1" applyNumberFormat="1" borderId="12" fillId="0" fontId="5" numFmtId="49" xfId="0"/>
    <xf applyBorder="1" applyFont="1" applyNumberFormat="1" borderId="13" fillId="0" fontId="3" numFmtId="3" xfId="0"/>
    <xf applyBorder="1" applyFont="1" applyNumberFormat="1" borderId="56" fillId="0" fontId="3" numFmtId="3" xfId="0"/>
    <xf applyBorder="1" applyFont="1" applyNumberFormat="1" borderId="57" fillId="0" fontId="3" numFmtId="3" xfId="0"/>
    <xf applyAlignment="1" borderId="0" fillId="0" fontId="0" numFmtId="0" xfId="0">
      <alignment horizontal="left" wrapText="1"/>
    </xf>
    <xf applyAlignment="1" applyBorder="1" applyFont="1" applyNumberFormat="1" borderId="15" fillId="0" fontId="3" numFmtId="166" xfId="0">
      <alignment horizontal="right" indent="2"/>
    </xf>
    <xf applyAlignment="1" applyBorder="1" applyFont="1" applyNumberFormat="1" borderId="16" fillId="0" fontId="3" numFmtId="166" xfId="0">
      <alignment horizontal="right" indent="2"/>
    </xf>
    <xf applyAlignment="1" applyBorder="1" applyFill="1" applyFont="1" applyNumberFormat="1" borderId="41" fillId="2" fontId="7" numFmtId="166" xfId="0">
      <alignment horizontal="right" indent="2"/>
    </xf>
    <xf applyAlignment="1" applyBorder="1" applyFill="1" applyFont="1" applyNumberFormat="1" borderId="42" fillId="2" fontId="7" numFmtId="166" xfId="0">
      <alignment horizontal="right" indent="2"/>
    </xf>
    <xf applyAlignment="1" applyFont="1" borderId="0" fillId="0" fontId="9" numFmtId="0" xfId="0">
      <alignment horizontal="left" vertical="top" wrapText="1"/>
    </xf>
    <xf applyAlignment="1" applyBorder="1" applyFont="1" borderId="10" fillId="0" fontId="5" numFmtId="0" xfId="0">
      <alignment horizontal="left"/>
    </xf>
    <xf applyAlignment="1" applyBorder="1" applyFont="1" borderId="15" fillId="0" fontId="5" numFmtId="0" xfId="0">
      <alignment horizontal="left"/>
    </xf>
    <xf applyAlignment="1" applyBorder="1" applyFont="1" borderId="10" fillId="0" fontId="5" numFmtId="0" xfId="0">
      <alignment horizontal="center"/>
    </xf>
    <xf applyAlignment="1" applyBorder="1" applyFont="1" borderId="28" fillId="0" fontId="3" numFmtId="0" xfId="0">
      <alignment horizontal="center" shrinkToFit="1"/>
    </xf>
    <xf applyAlignment="1" applyBorder="1" applyFont="1" borderId="29" fillId="0" fontId="3" numFmtId="0" xfId="0">
      <alignment horizontal="center" shrinkToFit="1"/>
    </xf>
    <xf applyAlignment="1" applyBorder="1" applyFont="1" borderId="43" fillId="0" fontId="3" numFmtId="0" xfId="1">
      <alignment horizontal="center"/>
    </xf>
    <xf applyAlignment="1" applyBorder="1" applyFont="1" borderId="44" fillId="0" fontId="3" numFmtId="0" xfId="1">
      <alignment horizontal="center"/>
    </xf>
    <xf applyAlignment="1" applyBorder="1" applyFont="1" borderId="48" fillId="0" fontId="3" numFmtId="0" xfId="1">
      <alignment horizontal="center"/>
    </xf>
    <xf applyAlignment="1" applyBorder="1" applyFont="1" borderId="49" fillId="0" fontId="3" numFmtId="0" xfId="1">
      <alignment horizontal="center"/>
    </xf>
    <xf applyAlignment="1" applyBorder="1" applyFont="1" borderId="51" fillId="0" fontId="3" numFmtId="0" xfId="1">
      <alignment horizontal="left"/>
    </xf>
    <xf applyAlignment="1" applyBorder="1" applyFont="1" borderId="50" fillId="0" fontId="3" numFmtId="0" xfId="1">
      <alignment horizontal="left"/>
    </xf>
    <xf applyAlignment="1" applyBorder="1" applyFont="1" borderId="52" fillId="0" fontId="3" numFmtId="0" xfId="1">
      <alignment horizontal="left"/>
    </xf>
    <xf applyAlignment="1" applyBorder="1" applyFill="1" applyFont="1" applyNumberFormat="1" borderId="31" fillId="2" fontId="4" numFmtId="3" xfId="0">
      <alignment horizontal="right"/>
    </xf>
    <xf applyAlignment="1" applyBorder="1" applyFill="1" applyFont="1" applyNumberFormat="1" borderId="42" fillId="2" fontId="4" numFmtId="3" xfId="0">
      <alignment horizontal="right"/>
    </xf>
    <xf applyAlignment="1" applyFont="1" borderId="0" fillId="0" fontId="13" numFmtId="0" xfId="1">
      <alignment horizontal="center"/>
    </xf>
    <xf applyAlignment="1" applyBorder="1" applyFont="1" applyNumberFormat="1" borderId="48" fillId="0" fontId="3" numFmtId="49" xfId="1">
      <alignment horizontal="center"/>
    </xf>
    <xf applyAlignment="1" applyBorder="1" applyFont="1" borderId="51" fillId="0" fontId="3" numFmtId="0" xfId="1">
      <alignment horizontal="center" shrinkToFit="1"/>
    </xf>
    <xf applyAlignment="1" applyBorder="1" applyFont="1" borderId="50" fillId="0" fontId="3" numFmtId="0" xfId="1">
      <alignment horizontal="center" shrinkToFit="1"/>
    </xf>
    <xf applyAlignment="1" applyBorder="1" applyFont="1" borderId="52" fillId="0" fontId="3" numFmtId="0" xfId="1">
      <alignment horizontal="center" shrinkToFit="1"/>
    </xf>
  </cellXfs>
  <cellStyles count="2">
    <cellStyle builtinId="0" name="Normální" xfId="0"/>
    <cellStyle name="normální_POL.XLS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1"/>
  <dimension ref="A1:BE55"/>
  <sheetViews>
    <sheetView tabSelected="1" workbookViewId="0"/>
  </sheetViews>
  <sheetFormatPr defaultRowHeight="12.75" x14ac:dyDescent="0.2"/>
  <cols>
    <col min="1" max="1" customWidth="true" width="2.0" collapsed="false"/>
    <col min="2" max="2" customWidth="true" width="15.0" collapsed="false"/>
    <col min="3" max="3" customWidth="true" width="15.85546875" collapsed="false"/>
    <col min="4" max="4" customWidth="true" width="14.5703125" collapsed="false"/>
    <col min="5" max="5" customWidth="true" width="13.5703125" collapsed="false"/>
    <col min="6" max="6" customWidth="true" width="16.5703125" collapsed="false"/>
    <col min="7" max="7" customWidth="true" width="15.28515625" collapsed="false"/>
  </cols>
  <sheetData>
    <row customHeight="1" ht="24.75" r="1" spans="1:57" thickBot="1" x14ac:dyDescent="0.25">
      <c r="A1" s="1" t="s">
        <v>75</v>
      </c>
      <c r="B1" s="2"/>
      <c r="C1" s="2"/>
      <c r="D1" s="2"/>
      <c r="E1" s="2"/>
      <c r="F1" s="2"/>
      <c r="G1" s="2"/>
    </row>
    <row customHeight="1" ht="12.75" r="2" spans="1:57" x14ac:dyDescent="0.2">
      <c r="A2" s="3" t="s">
        <v>0</v>
      </c>
      <c r="B2" s="4"/>
      <c r="C2" s="5" t="str">
        <f>Rekapitulace!H1</f>
        <v>Obec Horka</v>
      </c>
      <c r="D2" s="5" t="str">
        <f>Rekapitulace!G2</f>
        <v>Změna užívání v domě č.p.53</v>
      </c>
      <c r="E2" s="6"/>
      <c r="F2" s="7" t="s">
        <v>1</v>
      </c>
      <c r="G2" s="8"/>
    </row>
    <row customHeight="1" hidden="1" ht="3" r="3" spans="1:57" x14ac:dyDescent="0.2">
      <c r="A3" s="9"/>
      <c r="B3" s="10"/>
      <c r="C3" s="11"/>
      <c r="D3" s="11"/>
      <c r="E3" s="12"/>
      <c r="F3" s="13"/>
      <c r="G3" s="14"/>
    </row>
    <row customHeight="1" ht="12" r="4" spans="1:57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customHeight="1" ht="12.95" r="5" spans="1:57" x14ac:dyDescent="0.2">
      <c r="A5" s="17" t="s">
        <v>73</v>
      </c>
      <c r="B5" s="18"/>
      <c r="C5" s="19" t="s">
        <v>79</v>
      </c>
      <c r="D5" s="20"/>
      <c r="E5" s="18"/>
      <c r="F5" s="13" t="s">
        <v>6</v>
      </c>
      <c r="G5" s="14"/>
    </row>
    <row customHeight="1" ht="12.95" r="6" spans="1:57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customHeight="1" ht="12.95" r="7" spans="1:57" x14ac:dyDescent="0.2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204" t="s">
        <v>444</v>
      </c>
      <c r="D8" s="204"/>
      <c r="E8" s="205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04" t="str">
        <f>Projektant</f>
        <v>Ing. Iva Doležalová</v>
      </c>
      <c r="D9" s="204"/>
      <c r="E9" s="205"/>
      <c r="F9" s="13"/>
      <c r="G9" s="34"/>
      <c r="H9" s="35"/>
    </row>
    <row r="10" spans="1:57" x14ac:dyDescent="0.2">
      <c r="A10" s="29" t="s">
        <v>14</v>
      </c>
      <c r="B10" s="13"/>
      <c r="C10" s="204" t="s">
        <v>443</v>
      </c>
      <c r="D10" s="204"/>
      <c r="E10" s="204"/>
      <c r="F10" s="36"/>
      <c r="G10" s="37"/>
      <c r="H10" s="38"/>
    </row>
    <row customHeight="1" ht="13.5" r="11" spans="1:57" x14ac:dyDescent="0.2">
      <c r="A11" s="29" t="s">
        <v>15</v>
      </c>
      <c r="B11" s="13"/>
      <c r="C11" s="204"/>
      <c r="D11" s="204"/>
      <c r="E11" s="204"/>
      <c r="F11" s="39" t="s">
        <v>16</v>
      </c>
      <c r="G11" s="40"/>
      <c r="H11" s="35"/>
      <c r="BA11" s="41"/>
      <c r="BB11" s="41"/>
      <c r="BC11" s="41"/>
      <c r="BD11" s="41"/>
      <c r="BE11" s="41"/>
    </row>
    <row customHeight="1" ht="12.75" r="12" spans="1:57" x14ac:dyDescent="0.2">
      <c r="A12" s="42" t="s">
        <v>17</v>
      </c>
      <c r="B12" s="10"/>
      <c r="C12" s="206"/>
      <c r="D12" s="206"/>
      <c r="E12" s="206"/>
      <c r="F12" s="43" t="s">
        <v>18</v>
      </c>
      <c r="G12" s="44"/>
      <c r="H12" s="35"/>
    </row>
    <row customHeight="1" ht="28.5" r="13" spans="1:57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customHeight="1" ht="17.25" r="14" spans="1:57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customHeight="1" ht="15.95" r="15" spans="1:57" x14ac:dyDescent="0.2">
      <c r="A15" s="54"/>
      <c r="B15" s="55" t="s">
        <v>22</v>
      </c>
      <c r="C15" s="56">
        <f>HSV</f>
        <v>0</v>
      </c>
      <c r="D15" s="57" t="str">
        <f>Rekapitulace!A35</f>
        <v>Ztížené výrobní podmínky</v>
      </c>
      <c r="E15" s="58"/>
      <c r="F15" s="59"/>
      <c r="G15" s="56">
        <f>Rekapitulace!I35</f>
        <v>0</v>
      </c>
    </row>
    <row customHeight="1" ht="15.95" r="16" spans="1:57" x14ac:dyDescent="0.2">
      <c r="A16" s="54" t="s">
        <v>23</v>
      </c>
      <c r="B16" s="55" t="s">
        <v>24</v>
      </c>
      <c r="C16" s="56">
        <f>PSV</f>
        <v>0</v>
      </c>
      <c r="D16" s="9" t="str">
        <f>Rekapitulace!A36</f>
        <v>Oborová přirážka</v>
      </c>
      <c r="E16" s="60"/>
      <c r="F16" s="61"/>
      <c r="G16" s="56">
        <f>Rekapitulace!I36</f>
        <v>0</v>
      </c>
    </row>
    <row customHeight="1" ht="15.95" r="17" spans="1:7" x14ac:dyDescent="0.2">
      <c r="A17" s="54" t="s">
        <v>25</v>
      </c>
      <c r="B17" s="55" t="s">
        <v>26</v>
      </c>
      <c r="C17" s="56">
        <f>Mont</f>
        <v>0</v>
      </c>
      <c r="D17" s="9" t="str">
        <f>Rekapitulace!A37</f>
        <v>Přesun stavebních kapacit</v>
      </c>
      <c r="E17" s="60"/>
      <c r="F17" s="61"/>
      <c r="G17" s="56">
        <f>Rekapitulace!I37</f>
        <v>0</v>
      </c>
    </row>
    <row customHeight="1" ht="15.95" r="18" spans="1:7" x14ac:dyDescent="0.2">
      <c r="A18" s="62" t="s">
        <v>27</v>
      </c>
      <c r="B18" s="63" t="s">
        <v>28</v>
      </c>
      <c r="C18" s="56">
        <f>Dodavka</f>
        <v>0</v>
      </c>
      <c r="D18" s="9" t="str">
        <f>Rekapitulace!A38</f>
        <v>Mimostaveništní doprava</v>
      </c>
      <c r="E18" s="60"/>
      <c r="F18" s="61"/>
      <c r="G18" s="56">
        <f>Rekapitulace!I38</f>
        <v>0</v>
      </c>
    </row>
    <row customHeight="1" ht="15.95" r="19" spans="1:7" x14ac:dyDescent="0.2">
      <c r="A19" s="64" t="s">
        <v>29</v>
      </c>
      <c r="B19" s="55"/>
      <c r="C19" s="56">
        <f>SUM(C15:C18)</f>
        <v>0</v>
      </c>
      <c r="D19" s="9" t="str">
        <f>Rekapitulace!A39</f>
        <v>Zařízení staveniště</v>
      </c>
      <c r="E19" s="60"/>
      <c r="F19" s="61"/>
      <c r="G19" s="56">
        <f>Rekapitulace!I39</f>
        <v>0</v>
      </c>
    </row>
    <row customHeight="1" ht="15.95" r="20" spans="1:7" x14ac:dyDescent="0.2">
      <c r="A20" s="64"/>
      <c r="B20" s="55"/>
      <c r="C20" s="56"/>
      <c r="D20" s="9" t="str">
        <f>Rekapitulace!A40</f>
        <v>Provoz investora</v>
      </c>
      <c r="E20" s="60"/>
      <c r="F20" s="61"/>
      <c r="G20" s="56">
        <f>Rekapitulace!I40</f>
        <v>0</v>
      </c>
    </row>
    <row customHeight="1" ht="15.95" r="21" spans="1:7" x14ac:dyDescent="0.2">
      <c r="A21" s="64" t="s">
        <v>30</v>
      </c>
      <c r="B21" s="55"/>
      <c r="C21" s="56">
        <f>HZS</f>
        <v>0</v>
      </c>
      <c r="D21" s="9" t="str">
        <f>Rekapitulace!A41</f>
        <v>Kompletační činnost (IČD)</v>
      </c>
      <c r="E21" s="60"/>
      <c r="F21" s="61"/>
      <c r="G21" s="56">
        <f>Rekapitulace!I41</f>
        <v>0</v>
      </c>
    </row>
    <row customHeight="1" ht="15.95" r="22" spans="1:7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customHeight="1" ht="15.95" r="23" spans="1:7" thickBot="1" x14ac:dyDescent="0.25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customHeight="1" ht="37.5" r="26" spans="1:7" x14ac:dyDescent="0.2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customHeight="1" ht="69" r="29" spans="1:7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21</v>
      </c>
      <c r="D30" s="86" t="s">
        <v>43</v>
      </c>
      <c r="E30" s="88"/>
      <c r="F30" s="199">
        <f>C23-F32</f>
        <v>0</v>
      </c>
      <c r="G30" s="200"/>
    </row>
    <row r="31" spans="1:7" x14ac:dyDescent="0.2">
      <c r="A31" s="85" t="s">
        <v>44</v>
      </c>
      <c r="B31" s="86"/>
      <c r="C31" s="87">
        <f>SazbaDPH1</f>
        <v>21</v>
      </c>
      <c r="D31" s="86" t="s">
        <v>45</v>
      </c>
      <c r="E31" s="88"/>
      <c r="F31" s="199">
        <f>ROUND(PRODUCT(F30,C31/100),0)</f>
        <v>0</v>
      </c>
      <c r="G31" s="200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199">
        <v>0</v>
      </c>
      <c r="G32" s="200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199">
        <f>ROUND(PRODUCT(F32,C33/100),0)</f>
        <v>0</v>
      </c>
      <c r="G33" s="200"/>
    </row>
    <row customFormat="1" customHeight="1" ht="19.5" r="34" s="94" spans="1:8" thickBot="1" x14ac:dyDescent="0.3">
      <c r="A34" s="91" t="s">
        <v>46</v>
      </c>
      <c r="B34" s="92"/>
      <c r="C34" s="92"/>
      <c r="D34" s="92"/>
      <c r="E34" s="93"/>
      <c r="F34" s="201">
        <f>ROUND(SUM(F30:F33),0)</f>
        <v>0</v>
      </c>
      <c r="G34" s="202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customHeight="1" ht="14.25" r="37" spans="1:8" x14ac:dyDescent="0.2">
      <c r="A37" s="95"/>
      <c r="B37" s="203"/>
      <c r="C37" s="203"/>
      <c r="D37" s="203"/>
      <c r="E37" s="203"/>
      <c r="F37" s="203"/>
      <c r="G37" s="203"/>
      <c r="H37" t="s">
        <v>5</v>
      </c>
    </row>
    <row customHeight="1" ht="12.75" r="38" spans="1:8" x14ac:dyDescent="0.2">
      <c r="A38" s="96"/>
      <c r="B38" s="203"/>
      <c r="C38" s="203"/>
      <c r="D38" s="203"/>
      <c r="E38" s="203"/>
      <c r="F38" s="203"/>
      <c r="G38" s="203"/>
      <c r="H38" t="s">
        <v>5</v>
      </c>
    </row>
    <row r="39" spans="1:8" x14ac:dyDescent="0.2">
      <c r="A39" s="96"/>
      <c r="B39" s="203"/>
      <c r="C39" s="203"/>
      <c r="D39" s="203"/>
      <c r="E39" s="203"/>
      <c r="F39" s="203"/>
      <c r="G39" s="203"/>
      <c r="H39" t="s">
        <v>5</v>
      </c>
    </row>
    <row r="40" spans="1:8" x14ac:dyDescent="0.2">
      <c r="A40" s="96"/>
      <c r="B40" s="203"/>
      <c r="C40" s="203"/>
      <c r="D40" s="203"/>
      <c r="E40" s="203"/>
      <c r="F40" s="203"/>
      <c r="G40" s="203"/>
      <c r="H40" t="s">
        <v>5</v>
      </c>
    </row>
    <row r="41" spans="1:8" x14ac:dyDescent="0.2">
      <c r="A41" s="96"/>
      <c r="B41" s="203"/>
      <c r="C41" s="203"/>
      <c r="D41" s="203"/>
      <c r="E41" s="203"/>
      <c r="F41" s="203"/>
      <c r="G41" s="203"/>
      <c r="H41" t="s">
        <v>5</v>
      </c>
    </row>
    <row r="42" spans="1:8" x14ac:dyDescent="0.2">
      <c r="A42" s="96"/>
      <c r="B42" s="203"/>
      <c r="C42" s="203"/>
      <c r="D42" s="203"/>
      <c r="E42" s="203"/>
      <c r="F42" s="203"/>
      <c r="G42" s="203"/>
      <c r="H42" t="s">
        <v>5</v>
      </c>
    </row>
    <row r="43" spans="1:8" x14ac:dyDescent="0.2">
      <c r="A43" s="96"/>
      <c r="B43" s="203"/>
      <c r="C43" s="203"/>
      <c r="D43" s="203"/>
      <c r="E43" s="203"/>
      <c r="F43" s="203"/>
      <c r="G43" s="203"/>
      <c r="H43" t="s">
        <v>5</v>
      </c>
    </row>
    <row r="44" spans="1:8" x14ac:dyDescent="0.2">
      <c r="A44" s="96"/>
      <c r="B44" s="203"/>
      <c r="C44" s="203"/>
      <c r="D44" s="203"/>
      <c r="E44" s="203"/>
      <c r="F44" s="203"/>
      <c r="G44" s="203"/>
      <c r="H44" t="s">
        <v>5</v>
      </c>
    </row>
    <row customHeight="1" ht="0.75" r="45" spans="1:8" x14ac:dyDescent="0.2">
      <c r="A45" s="96"/>
      <c r="B45" s="203"/>
      <c r="C45" s="203"/>
      <c r="D45" s="203"/>
      <c r="E45" s="203"/>
      <c r="F45" s="203"/>
      <c r="G45" s="203"/>
      <c r="H45" t="s">
        <v>5</v>
      </c>
    </row>
    <row r="46" spans="1:8" x14ac:dyDescent="0.2">
      <c r="B46" s="198"/>
      <c r="C46" s="198"/>
      <c r="D46" s="198"/>
      <c r="E46" s="198"/>
      <c r="F46" s="198"/>
      <c r="G46" s="198"/>
    </row>
    <row r="47" spans="1:8" x14ac:dyDescent="0.2">
      <c r="B47" s="198"/>
      <c r="C47" s="198"/>
      <c r="D47" s="198"/>
      <c r="E47" s="198"/>
      <c r="F47" s="198"/>
      <c r="G47" s="198"/>
    </row>
    <row r="48" spans="1:8" x14ac:dyDescent="0.2">
      <c r="B48" s="198"/>
      <c r="C48" s="198"/>
      <c r="D48" s="198"/>
      <c r="E48" s="198"/>
      <c r="F48" s="198"/>
      <c r="G48" s="198"/>
    </row>
    <row r="49" spans="2:7" x14ac:dyDescent="0.2">
      <c r="B49" s="198"/>
      <c r="C49" s="198"/>
      <c r="D49" s="198"/>
      <c r="E49" s="198"/>
      <c r="F49" s="198"/>
      <c r="G49" s="198"/>
    </row>
    <row r="50" spans="2:7" x14ac:dyDescent="0.2">
      <c r="B50" s="198"/>
      <c r="C50" s="198"/>
      <c r="D50" s="198"/>
      <c r="E50" s="198"/>
      <c r="F50" s="198"/>
      <c r="G50" s="198"/>
    </row>
    <row r="51" spans="2:7" x14ac:dyDescent="0.2">
      <c r="B51" s="198"/>
      <c r="C51" s="198"/>
      <c r="D51" s="198"/>
      <c r="E51" s="198"/>
      <c r="F51" s="198"/>
      <c r="G51" s="198"/>
    </row>
    <row r="52" spans="2:7" x14ac:dyDescent="0.2">
      <c r="B52" s="198"/>
      <c r="C52" s="198"/>
      <c r="D52" s="198"/>
      <c r="E52" s="198"/>
      <c r="F52" s="198"/>
      <c r="G52" s="198"/>
    </row>
    <row r="53" spans="2:7" x14ac:dyDescent="0.2">
      <c r="B53" s="198"/>
      <c r="C53" s="198"/>
      <c r="D53" s="198"/>
      <c r="E53" s="198"/>
      <c r="F53" s="198"/>
      <c r="G53" s="198"/>
    </row>
    <row r="54" spans="2:7" x14ac:dyDescent="0.2">
      <c r="B54" s="198"/>
      <c r="C54" s="198"/>
      <c r="D54" s="198"/>
      <c r="E54" s="198"/>
      <c r="F54" s="198"/>
      <c r="G54" s="198"/>
    </row>
    <row r="55" spans="2:7" x14ac:dyDescent="0.2">
      <c r="B55" s="198"/>
      <c r="C55" s="198"/>
      <c r="D55" s="198"/>
      <c r="E55" s="198"/>
      <c r="F55" s="198"/>
      <c r="G55" s="19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bottom="0.98425196850393704" footer="0.51181102362204722" header="0.19685039370078741" left="0.59055118110236227" right="0.39370078740157483" top="0.59055118110236227"/>
  <pageSetup horizontalDpi="300" orientation="portrait" paperSize="9" r:id="rId1" verticalDpi="300"/>
  <headerFooter alignWithMargins="0">
    <oddFooter><![CDATA[&L&9Zpracováno programem &"Arial CE,Tučné"BUILDpower,  © RTS, a.s.&R&"Arial,Obyčejné"Strana &P]]></oddFooter>
  </headerFooter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31"/>
  <dimension ref="A1:BE94"/>
  <sheetViews>
    <sheetView workbookViewId="0">
      <selection activeCell="H43" sqref="H43:I43"/>
    </sheetView>
  </sheetViews>
  <sheetFormatPr defaultRowHeight="12.75" x14ac:dyDescent="0.2"/>
  <cols>
    <col min="1" max="1" customWidth="true" width="5.85546875" collapsed="false"/>
    <col min="2" max="2" customWidth="true" width="6.140625" collapsed="false"/>
    <col min="3" max="3" customWidth="true" width="11.42578125" collapsed="false"/>
    <col min="4" max="4" customWidth="true" width="15.85546875" collapsed="false"/>
    <col min="5" max="5" customWidth="true" width="11.28515625" collapsed="false"/>
    <col min="6" max="6" customWidth="true" width="10.85546875" collapsed="false"/>
    <col min="7" max="7" customWidth="true" width="11.0" collapsed="false"/>
    <col min="8" max="8" customWidth="true" width="11.140625" collapsed="false"/>
    <col min="9" max="9" customWidth="true" width="10.7109375" collapsed="false"/>
  </cols>
  <sheetData>
    <row ht="13.5" r="1" spans="1:9" thickTop="1" x14ac:dyDescent="0.2">
      <c r="A1" s="209" t="s">
        <v>48</v>
      </c>
      <c r="B1" s="210"/>
      <c r="C1" s="97" t="str">
        <f>CONCATENATE(cislostavby," ",nazevstavby)</f>
        <v>Obec Horka Změna užívání v domě č.p.53</v>
      </c>
      <c r="D1" s="98"/>
      <c r="E1" s="99"/>
      <c r="F1" s="98"/>
      <c r="G1" s="100" t="s">
        <v>49</v>
      </c>
      <c r="H1" s="101" t="s">
        <v>77</v>
      </c>
      <c r="I1" s="102"/>
    </row>
    <row ht="13.5" r="2" spans="1:9" thickBot="1" x14ac:dyDescent="0.25">
      <c r="A2" s="211" t="s">
        <v>50</v>
      </c>
      <c r="B2" s="212"/>
      <c r="C2" s="103" t="str">
        <f>CONCATENATE(cisloobjektu," ",nazevobjektu)</f>
        <v>1 Změna užívání</v>
      </c>
      <c r="D2" s="104"/>
      <c r="E2" s="105"/>
      <c r="F2" s="104"/>
      <c r="G2" s="213" t="s">
        <v>78</v>
      </c>
      <c r="H2" s="214"/>
      <c r="I2" s="215"/>
    </row>
    <row ht="13.5" r="3" spans="1:9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customHeight="1" ht="19.5" r="4" spans="1:9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ht="13.5" r="5" spans="1:9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customFormat="1" ht="13.5" r="6" s="35" spans="1:9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customFormat="1" r="7" s="35" spans="1:9" x14ac:dyDescent="0.2">
      <c r="A7" s="194" t="str">
        <f>Položky!B7</f>
        <v>3</v>
      </c>
      <c r="B7" s="115" t="str">
        <f>Položky!C7</f>
        <v>Svislé a kompletní konstrukce</v>
      </c>
      <c r="C7" s="66"/>
      <c r="D7" s="116"/>
      <c r="E7" s="195">
        <f>Položky!BA10</f>
        <v>0</v>
      </c>
      <c r="F7" s="196">
        <f>Položky!BB10</f>
        <v>0</v>
      </c>
      <c r="G7" s="196">
        <f>Položky!BC10</f>
        <v>0</v>
      </c>
      <c r="H7" s="196">
        <f>Položky!BD10</f>
        <v>0</v>
      </c>
      <c r="I7" s="197">
        <f>Položky!BE10</f>
        <v>0</v>
      </c>
    </row>
    <row customFormat="1" r="8" s="35" spans="1:9" x14ac:dyDescent="0.2">
      <c r="A8" s="194" t="str">
        <f>Položky!B11</f>
        <v>63</v>
      </c>
      <c r="B8" s="115" t="str">
        <f>Položky!C11</f>
        <v>Podlahy a podlahové konstrukce</v>
      </c>
      <c r="C8" s="66"/>
      <c r="D8" s="116"/>
      <c r="E8" s="195">
        <f>Položky!BA13</f>
        <v>0</v>
      </c>
      <c r="F8" s="196">
        <f>Položky!BB13</f>
        <v>0</v>
      </c>
      <c r="G8" s="196">
        <f>Položky!BC13</f>
        <v>0</v>
      </c>
      <c r="H8" s="196">
        <f>Položky!BD13</f>
        <v>0</v>
      </c>
      <c r="I8" s="197">
        <f>Položky!BE13</f>
        <v>0</v>
      </c>
    </row>
    <row customFormat="1" r="9" s="35" spans="1:9" x14ac:dyDescent="0.2">
      <c r="A9" s="194" t="str">
        <f>Položky!B14</f>
        <v>64</v>
      </c>
      <c r="B9" s="115" t="str">
        <f>Položky!C14</f>
        <v>Výplně otvorů</v>
      </c>
      <c r="C9" s="66"/>
      <c r="D9" s="116"/>
      <c r="E9" s="195">
        <f>Položky!BA24</f>
        <v>0</v>
      </c>
      <c r="F9" s="196">
        <f>Položky!BB24</f>
        <v>0</v>
      </c>
      <c r="G9" s="196">
        <f>Položky!BC24</f>
        <v>0</v>
      </c>
      <c r="H9" s="196">
        <f>Položky!BD24</f>
        <v>0</v>
      </c>
      <c r="I9" s="197">
        <f>Položky!BE24</f>
        <v>0</v>
      </c>
    </row>
    <row customFormat="1" r="10" s="35" spans="1:9" x14ac:dyDescent="0.2">
      <c r="A10" s="194" t="str">
        <f>Položky!B25</f>
        <v>728</v>
      </c>
      <c r="B10" s="115" t="str">
        <f>Položky!C25</f>
        <v>Vzduchotechnika</v>
      </c>
      <c r="C10" s="66"/>
      <c r="D10" s="116"/>
      <c r="E10" s="195">
        <f>Položky!BA56</f>
        <v>0</v>
      </c>
      <c r="F10" s="196">
        <f>Položky!BB56</f>
        <v>0</v>
      </c>
      <c r="G10" s="196">
        <f>Položky!BC56</f>
        <v>0</v>
      </c>
      <c r="H10" s="196">
        <f>Položky!BD56</f>
        <v>0</v>
      </c>
      <c r="I10" s="197">
        <f>Položky!BE56</f>
        <v>0</v>
      </c>
    </row>
    <row customFormat="1" r="11" s="35" spans="1:9" x14ac:dyDescent="0.2">
      <c r="A11" s="194" t="str">
        <f>Položky!B57</f>
        <v>95</v>
      </c>
      <c r="B11" s="115" t="str">
        <f>Položky!C57</f>
        <v>Dokončovací konstrukce na pozemních stavbách</v>
      </c>
      <c r="C11" s="66"/>
      <c r="D11" s="116"/>
      <c r="E11" s="195">
        <f>Položky!BA59</f>
        <v>0</v>
      </c>
      <c r="F11" s="196">
        <f>Položky!BB59</f>
        <v>0</v>
      </c>
      <c r="G11" s="196">
        <f>Položky!BC59</f>
        <v>0</v>
      </c>
      <c r="H11" s="196">
        <f>Položky!BD59</f>
        <v>0</v>
      </c>
      <c r="I11" s="197">
        <f>Položky!BE59</f>
        <v>0</v>
      </c>
    </row>
    <row customFormat="1" r="12" s="35" spans="1:9" x14ac:dyDescent="0.2">
      <c r="A12" s="194" t="str">
        <f>Položky!B60</f>
        <v>96</v>
      </c>
      <c r="B12" s="115" t="str">
        <f>Položky!C60</f>
        <v>Bourání konstrukcí</v>
      </c>
      <c r="C12" s="66"/>
      <c r="D12" s="116"/>
      <c r="E12" s="195">
        <f>Položky!BA64</f>
        <v>0</v>
      </c>
      <c r="F12" s="196">
        <f>Položky!BB64</f>
        <v>0</v>
      </c>
      <c r="G12" s="196">
        <f>Položky!BC64</f>
        <v>0</v>
      </c>
      <c r="H12" s="196">
        <f>Položky!BD64</f>
        <v>0</v>
      </c>
      <c r="I12" s="197">
        <f>Položky!BE64</f>
        <v>0</v>
      </c>
    </row>
    <row customFormat="1" r="13" s="35" spans="1:9" x14ac:dyDescent="0.2">
      <c r="A13" s="194" t="str">
        <f>Položky!B65</f>
        <v>97</v>
      </c>
      <c r="B13" s="115" t="str">
        <f>Položky!C65</f>
        <v>Prorážení otvorů</v>
      </c>
      <c r="C13" s="66"/>
      <c r="D13" s="116"/>
      <c r="E13" s="195">
        <f>Položky!BA71</f>
        <v>0</v>
      </c>
      <c r="F13" s="196">
        <f>Položky!BB71</f>
        <v>0</v>
      </c>
      <c r="G13" s="196">
        <f>Položky!BC71</f>
        <v>0</v>
      </c>
      <c r="H13" s="196">
        <f>Položky!BD71</f>
        <v>0</v>
      </c>
      <c r="I13" s="197">
        <f>Položky!BE71</f>
        <v>0</v>
      </c>
    </row>
    <row customFormat="1" r="14" s="35" spans="1:9" x14ac:dyDescent="0.2">
      <c r="A14" s="194" t="str">
        <f>Položky!B72</f>
        <v>711</v>
      </c>
      <c r="B14" s="115" t="str">
        <f>Položky!C72</f>
        <v>Izolace proti vodě</v>
      </c>
      <c r="C14" s="66"/>
      <c r="D14" s="116"/>
      <c r="E14" s="195">
        <f>Položky!BA77</f>
        <v>0</v>
      </c>
      <c r="F14" s="196">
        <f>Položky!BB77</f>
        <v>0</v>
      </c>
      <c r="G14" s="196">
        <f>Položky!BC77</f>
        <v>0</v>
      </c>
      <c r="H14" s="196">
        <f>Položky!BD77</f>
        <v>0</v>
      </c>
      <c r="I14" s="197">
        <f>Položky!BE77</f>
        <v>0</v>
      </c>
    </row>
    <row customFormat="1" r="15" s="35" spans="1:9" x14ac:dyDescent="0.2">
      <c r="A15" s="194" t="str">
        <f>Položky!B78</f>
        <v>721</v>
      </c>
      <c r="B15" s="115" t="str">
        <f>Položky!C78</f>
        <v>Vnitřní kanalizace</v>
      </c>
      <c r="C15" s="66"/>
      <c r="D15" s="116"/>
      <c r="E15" s="195">
        <f>Položky!BA83</f>
        <v>0</v>
      </c>
      <c r="F15" s="196">
        <f>Položky!BB83</f>
        <v>0</v>
      </c>
      <c r="G15" s="196">
        <f>Položky!BC83</f>
        <v>0</v>
      </c>
      <c r="H15" s="196">
        <f>Položky!BD83</f>
        <v>0</v>
      </c>
      <c r="I15" s="197">
        <f>Položky!BE83</f>
        <v>0</v>
      </c>
    </row>
    <row customFormat="1" r="16" s="35" spans="1:9" x14ac:dyDescent="0.2">
      <c r="A16" s="194" t="str">
        <f>Položky!B84</f>
        <v>722</v>
      </c>
      <c r="B16" s="115" t="str">
        <f>Položky!C84</f>
        <v>Vnitřní vodovod</v>
      </c>
      <c r="C16" s="66"/>
      <c r="D16" s="116"/>
      <c r="E16" s="195">
        <f>Položky!BA91</f>
        <v>0</v>
      </c>
      <c r="F16" s="196">
        <f>Položky!BB91</f>
        <v>0</v>
      </c>
      <c r="G16" s="196">
        <f>Položky!BC91</f>
        <v>0</v>
      </c>
      <c r="H16" s="196">
        <f>Položky!BD91</f>
        <v>0</v>
      </c>
      <c r="I16" s="197">
        <f>Položky!BE91</f>
        <v>0</v>
      </c>
    </row>
    <row customFormat="1" r="17" s="35" spans="1:57" x14ac:dyDescent="0.2">
      <c r="A17" s="194" t="str">
        <f>Položky!B92</f>
        <v>725</v>
      </c>
      <c r="B17" s="115" t="str">
        <f>Položky!C92</f>
        <v>Zařizovací předměty</v>
      </c>
      <c r="C17" s="66"/>
      <c r="D17" s="116"/>
      <c r="E17" s="195">
        <f>Položky!BA111</f>
        <v>0</v>
      </c>
      <c r="F17" s="196">
        <f>Položky!BB111</f>
        <v>0</v>
      </c>
      <c r="G17" s="196">
        <f>Položky!BC111</f>
        <v>0</v>
      </c>
      <c r="H17" s="196">
        <f>Položky!BD111</f>
        <v>0</v>
      </c>
      <c r="I17" s="197">
        <f>Položky!BE111</f>
        <v>0</v>
      </c>
    </row>
    <row customFormat="1" r="18" s="35" spans="1:57" x14ac:dyDescent="0.2">
      <c r="A18" s="194" t="str">
        <f>Položky!B112</f>
        <v>732</v>
      </c>
      <c r="B18" s="115" t="str">
        <f>Položky!C112</f>
        <v>Strojovny</v>
      </c>
      <c r="C18" s="66"/>
      <c r="D18" s="116"/>
      <c r="E18" s="195">
        <f>Položky!BA117</f>
        <v>0</v>
      </c>
      <c r="F18" s="196">
        <f>Položky!BB117</f>
        <v>0</v>
      </c>
      <c r="G18" s="196">
        <f>Položky!BC117</f>
        <v>0</v>
      </c>
      <c r="H18" s="196">
        <f>Položky!BD117</f>
        <v>0</v>
      </c>
      <c r="I18" s="197">
        <f>Položky!BE117</f>
        <v>0</v>
      </c>
    </row>
    <row customFormat="1" r="19" s="35" spans="1:57" x14ac:dyDescent="0.2">
      <c r="A19" s="194" t="str">
        <f>Položky!B118</f>
        <v>733</v>
      </c>
      <c r="B19" s="115" t="str">
        <f>Položky!C118</f>
        <v>Rozvod potrubí</v>
      </c>
      <c r="C19" s="66"/>
      <c r="D19" s="116"/>
      <c r="E19" s="195">
        <f>Položky!BA140</f>
        <v>0</v>
      </c>
      <c r="F19" s="196">
        <f>Položky!BB140</f>
        <v>0</v>
      </c>
      <c r="G19" s="196">
        <f>Položky!BC140</f>
        <v>0</v>
      </c>
      <c r="H19" s="196">
        <f>Položky!BD140</f>
        <v>0</v>
      </c>
      <c r="I19" s="197">
        <f>Položky!BE140</f>
        <v>0</v>
      </c>
    </row>
    <row customFormat="1" r="20" s="35" spans="1:57" x14ac:dyDescent="0.2">
      <c r="A20" s="194" t="str">
        <f>Položky!B141</f>
        <v>734</v>
      </c>
      <c r="B20" s="115" t="str">
        <f>Položky!C141</f>
        <v>Armatury</v>
      </c>
      <c r="C20" s="66"/>
      <c r="D20" s="116"/>
      <c r="E20" s="195">
        <f>Položky!BA149</f>
        <v>0</v>
      </c>
      <c r="F20" s="196">
        <f>Položky!BB149</f>
        <v>0</v>
      </c>
      <c r="G20" s="196">
        <f>Položky!BC149</f>
        <v>0</v>
      </c>
      <c r="H20" s="196">
        <f>Položky!BD149</f>
        <v>0</v>
      </c>
      <c r="I20" s="197">
        <f>Položky!BE149</f>
        <v>0</v>
      </c>
    </row>
    <row customFormat="1" r="21" s="35" spans="1:57" x14ac:dyDescent="0.2">
      <c r="A21" s="194" t="str">
        <f>Položky!B150</f>
        <v>735</v>
      </c>
      <c r="B21" s="115" t="str">
        <f>Položky!C150</f>
        <v>Otopná tělesa</v>
      </c>
      <c r="C21" s="66"/>
      <c r="D21" s="116"/>
      <c r="E21" s="195">
        <f>Položky!BA156</f>
        <v>0</v>
      </c>
      <c r="F21" s="196">
        <f>Položky!BB156</f>
        <v>0</v>
      </c>
      <c r="G21" s="196">
        <f>Položky!BC156</f>
        <v>0</v>
      </c>
      <c r="H21" s="196">
        <f>Položky!BD156</f>
        <v>0</v>
      </c>
      <c r="I21" s="197">
        <f>Položky!BE156</f>
        <v>0</v>
      </c>
    </row>
    <row customFormat="1" r="22" s="35" spans="1:57" x14ac:dyDescent="0.2">
      <c r="A22" s="194" t="str">
        <f>Položky!B157</f>
        <v>763</v>
      </c>
      <c r="B22" s="115" t="str">
        <f>Položky!C157</f>
        <v>Dřevostavby</v>
      </c>
      <c r="C22" s="66"/>
      <c r="D22" s="116"/>
      <c r="E22" s="195">
        <f>Položky!BA162</f>
        <v>0</v>
      </c>
      <c r="F22" s="196">
        <f>Položky!BB162</f>
        <v>0</v>
      </c>
      <c r="G22" s="196">
        <f>Položky!BC162</f>
        <v>0</v>
      </c>
      <c r="H22" s="196">
        <f>Položky!BD162</f>
        <v>0</v>
      </c>
      <c r="I22" s="197">
        <f>Položky!BE162</f>
        <v>0</v>
      </c>
    </row>
    <row customFormat="1" r="23" s="35" spans="1:57" x14ac:dyDescent="0.2">
      <c r="A23" s="194" t="str">
        <f>Položky!B163</f>
        <v>766</v>
      </c>
      <c r="B23" s="115" t="str">
        <f>Položky!C163</f>
        <v>Konstrukce truhlářské</v>
      </c>
      <c r="C23" s="66"/>
      <c r="D23" s="116"/>
      <c r="E23" s="195">
        <f>Položky!BA170</f>
        <v>0</v>
      </c>
      <c r="F23" s="196">
        <f>Položky!BB170</f>
        <v>0</v>
      </c>
      <c r="G23" s="196">
        <f>Položky!BC170</f>
        <v>0</v>
      </c>
      <c r="H23" s="196">
        <f>Položky!BD170</f>
        <v>0</v>
      </c>
      <c r="I23" s="197">
        <f>Položky!BE170</f>
        <v>0</v>
      </c>
    </row>
    <row customFormat="1" r="24" s="35" spans="1:57" x14ac:dyDescent="0.2">
      <c r="A24" s="194" t="str">
        <f>Položky!B171</f>
        <v>771</v>
      </c>
      <c r="B24" s="115" t="str">
        <f>Položky!C171</f>
        <v>Podlahy z dlaždic a obklady</v>
      </c>
      <c r="C24" s="66"/>
      <c r="D24" s="116"/>
      <c r="E24" s="195">
        <f>Položky!BA179</f>
        <v>0</v>
      </c>
      <c r="F24" s="196">
        <f>Položky!BB179</f>
        <v>0</v>
      </c>
      <c r="G24" s="196">
        <f>Položky!BC179</f>
        <v>0</v>
      </c>
      <c r="H24" s="196">
        <f>Položky!BD179</f>
        <v>0</v>
      </c>
      <c r="I24" s="197">
        <f>Položky!BE179</f>
        <v>0</v>
      </c>
    </row>
    <row customFormat="1" r="25" s="35" spans="1:57" x14ac:dyDescent="0.2">
      <c r="A25" s="194" t="str">
        <f>Položky!B180</f>
        <v>775</v>
      </c>
      <c r="B25" s="115" t="str">
        <f>Položky!C180</f>
        <v>Podlahy vlysové a parketové</v>
      </c>
      <c r="C25" s="66"/>
      <c r="D25" s="116"/>
      <c r="E25" s="195">
        <f>Položky!BA183</f>
        <v>0</v>
      </c>
      <c r="F25" s="196">
        <f>Položky!BB183</f>
        <v>0</v>
      </c>
      <c r="G25" s="196">
        <f>Položky!BC183</f>
        <v>0</v>
      </c>
      <c r="H25" s="196">
        <f>Položky!BD183</f>
        <v>0</v>
      </c>
      <c r="I25" s="197">
        <f>Položky!BE183</f>
        <v>0</v>
      </c>
    </row>
    <row customFormat="1" r="26" s="35" spans="1:57" x14ac:dyDescent="0.2">
      <c r="A26" s="194" t="str">
        <f>Položky!B184</f>
        <v>776</v>
      </c>
      <c r="B26" s="115" t="str">
        <f>Položky!C184</f>
        <v>Podlahy povlakové</v>
      </c>
      <c r="C26" s="66"/>
      <c r="D26" s="116"/>
      <c r="E26" s="195">
        <f>Položky!BA188</f>
        <v>0</v>
      </c>
      <c r="F26" s="196">
        <f>Položky!BB188</f>
        <v>0</v>
      </c>
      <c r="G26" s="196">
        <f>Položky!BC188</f>
        <v>0</v>
      </c>
      <c r="H26" s="196">
        <f>Položky!BD188</f>
        <v>0</v>
      </c>
      <c r="I26" s="197">
        <f>Položky!BE188</f>
        <v>0</v>
      </c>
    </row>
    <row customFormat="1" r="27" s="35" spans="1:57" x14ac:dyDescent="0.2">
      <c r="A27" s="194" t="str">
        <f>Položky!B189</f>
        <v>781</v>
      </c>
      <c r="B27" s="115" t="str">
        <f>Položky!C189</f>
        <v>Obklady keramické</v>
      </c>
      <c r="C27" s="66"/>
      <c r="D27" s="116"/>
      <c r="E27" s="195">
        <f>Položky!BA199</f>
        <v>0</v>
      </c>
      <c r="F27" s="196">
        <f>Položky!BB199</f>
        <v>0</v>
      </c>
      <c r="G27" s="196">
        <f>Položky!BC199</f>
        <v>0</v>
      </c>
      <c r="H27" s="196">
        <f>Položky!BD199</f>
        <v>0</v>
      </c>
      <c r="I27" s="197">
        <f>Položky!BE199</f>
        <v>0</v>
      </c>
    </row>
    <row customFormat="1" r="28" s="35" spans="1:57" x14ac:dyDescent="0.2">
      <c r="A28" s="194" t="str">
        <f>Položky!B200</f>
        <v>783</v>
      </c>
      <c r="B28" s="115" t="str">
        <f>Položky!C200</f>
        <v>Nátěry</v>
      </c>
      <c r="C28" s="66"/>
      <c r="D28" s="116"/>
      <c r="E28" s="195">
        <f>Položky!BA202</f>
        <v>0</v>
      </c>
      <c r="F28" s="196">
        <f>Položky!BB202</f>
        <v>0</v>
      </c>
      <c r="G28" s="196">
        <f>Položky!BC202</f>
        <v>0</v>
      </c>
      <c r="H28" s="196">
        <f>Položky!BD202</f>
        <v>0</v>
      </c>
      <c r="I28" s="197">
        <f>Položky!BE202</f>
        <v>0</v>
      </c>
    </row>
    <row customFormat="1" ht="13.5" r="29" s="35" spans="1:57" thickBot="1" x14ac:dyDescent="0.25">
      <c r="A29" s="194" t="str">
        <f>Položky!B203</f>
        <v>784</v>
      </c>
      <c r="B29" s="115" t="str">
        <f>Položky!C203</f>
        <v>Malby</v>
      </c>
      <c r="C29" s="66"/>
      <c r="D29" s="116"/>
      <c r="E29" s="195">
        <f>Položky!BA206</f>
        <v>0</v>
      </c>
      <c r="F29" s="196">
        <f>Položky!BB206</f>
        <v>0</v>
      </c>
      <c r="G29" s="196">
        <f>Položky!BC206</f>
        <v>0</v>
      </c>
      <c r="H29" s="196">
        <f>Položky!BD206</f>
        <v>0</v>
      </c>
      <c r="I29" s="197">
        <f>Položky!BE206</f>
        <v>0</v>
      </c>
    </row>
    <row customFormat="1" ht="13.5" r="30" s="123" spans="1:57" thickBot="1" x14ac:dyDescent="0.25">
      <c r="A30" s="117"/>
      <c r="B30" s="118" t="s">
        <v>57</v>
      </c>
      <c r="C30" s="118"/>
      <c r="D30" s="119"/>
      <c r="E30" s="120">
        <f>SUM(E7:E29)</f>
        <v>0</v>
      </c>
      <c r="F30" s="121">
        <f>SUM(F7:F29)</f>
        <v>0</v>
      </c>
      <c r="G30" s="121">
        <f>SUM(G7:G29)</f>
        <v>0</v>
      </c>
      <c r="H30" s="121">
        <f>SUM(H7:H29)</f>
        <v>0</v>
      </c>
      <c r="I30" s="122">
        <f>SUM(I7:I29)</f>
        <v>0</v>
      </c>
    </row>
    <row r="31" spans="1:57" x14ac:dyDescent="0.2">
      <c r="A31" s="66"/>
      <c r="B31" s="66"/>
      <c r="C31" s="66"/>
      <c r="D31" s="66"/>
      <c r="E31" s="66"/>
      <c r="F31" s="66"/>
      <c r="G31" s="66"/>
      <c r="H31" s="66"/>
      <c r="I31" s="66"/>
    </row>
    <row customHeight="1" ht="19.5" r="32" spans="1:57" x14ac:dyDescent="0.25">
      <c r="A32" s="107" t="s">
        <v>58</v>
      </c>
      <c r="B32" s="107"/>
      <c r="C32" s="107"/>
      <c r="D32" s="107"/>
      <c r="E32" s="107"/>
      <c r="F32" s="107"/>
      <c r="G32" s="124"/>
      <c r="H32" s="107"/>
      <c r="I32" s="107"/>
      <c r="BA32" s="41"/>
      <c r="BB32" s="41"/>
      <c r="BC32" s="41"/>
      <c r="BD32" s="41"/>
      <c r="BE32" s="41"/>
    </row>
    <row ht="13.5" r="33" spans="1:53" thickBot="1" x14ac:dyDescent="0.25">
      <c r="A33" s="77"/>
      <c r="B33" s="77"/>
      <c r="C33" s="77"/>
      <c r="D33" s="77"/>
      <c r="E33" s="77"/>
      <c r="F33" s="77"/>
      <c r="G33" s="77"/>
      <c r="H33" s="77"/>
      <c r="I33" s="77"/>
    </row>
    <row r="34" spans="1:53" x14ac:dyDescent="0.2">
      <c r="A34" s="71" t="s">
        <v>59</v>
      </c>
      <c r="B34" s="72"/>
      <c r="C34" s="72"/>
      <c r="D34" s="125"/>
      <c r="E34" s="126" t="s">
        <v>60</v>
      </c>
      <c r="F34" s="127" t="s">
        <v>61</v>
      </c>
      <c r="G34" s="128" t="s">
        <v>62</v>
      </c>
      <c r="H34" s="129"/>
      <c r="I34" s="130" t="s">
        <v>60</v>
      </c>
    </row>
    <row r="35" spans="1:53" x14ac:dyDescent="0.2">
      <c r="A35" s="64" t="s">
        <v>435</v>
      </c>
      <c r="B35" s="55"/>
      <c r="C35" s="55"/>
      <c r="D35" s="131"/>
      <c r="E35" s="132"/>
      <c r="F35" s="133"/>
      <c r="G35" s="134">
        <f ref="G35:G42" si="0" t="shared">CHOOSE(BA35+1,HSV+PSV,HSV+PSV+Mont,HSV+PSV+Dodavka+Mont,HSV,PSV,Mont,Dodavka,Mont+Dodavka,0)</f>
        <v>0</v>
      </c>
      <c r="H35" s="135"/>
      <c r="I35" s="136">
        <f ref="I35:I42" si="1" t="shared">E35+F35*G35/100</f>
        <v>0</v>
      </c>
      <c r="BA35">
        <v>0</v>
      </c>
    </row>
    <row r="36" spans="1:53" x14ac:dyDescent="0.2">
      <c r="A36" s="64" t="s">
        <v>436</v>
      </c>
      <c r="B36" s="55"/>
      <c r="C36" s="55"/>
      <c r="D36" s="131"/>
      <c r="E36" s="132"/>
      <c r="F36" s="133"/>
      <c r="G36" s="134">
        <f si="0" t="shared"/>
        <v>0</v>
      </c>
      <c r="H36" s="135"/>
      <c r="I36" s="136">
        <f si="1" t="shared"/>
        <v>0</v>
      </c>
      <c r="BA36">
        <v>0</v>
      </c>
    </row>
    <row r="37" spans="1:53" x14ac:dyDescent="0.2">
      <c r="A37" s="64" t="s">
        <v>437</v>
      </c>
      <c r="B37" s="55"/>
      <c r="C37" s="55"/>
      <c r="D37" s="131"/>
      <c r="E37" s="132"/>
      <c r="F37" s="133"/>
      <c r="G37" s="134">
        <f si="0" t="shared"/>
        <v>0</v>
      </c>
      <c r="H37" s="135"/>
      <c r="I37" s="136">
        <f si="1" t="shared"/>
        <v>0</v>
      </c>
      <c r="BA37">
        <v>0</v>
      </c>
    </row>
    <row r="38" spans="1:53" x14ac:dyDescent="0.2">
      <c r="A38" s="64" t="s">
        <v>438</v>
      </c>
      <c r="B38" s="55"/>
      <c r="C38" s="55"/>
      <c r="D38" s="131"/>
      <c r="E38" s="132"/>
      <c r="F38" s="133"/>
      <c r="G38" s="134">
        <f si="0" t="shared"/>
        <v>0</v>
      </c>
      <c r="H38" s="135"/>
      <c r="I38" s="136">
        <f si="1" t="shared"/>
        <v>0</v>
      </c>
      <c r="BA38">
        <v>0</v>
      </c>
    </row>
    <row r="39" spans="1:53" x14ac:dyDescent="0.2">
      <c r="A39" s="64" t="s">
        <v>439</v>
      </c>
      <c r="B39" s="55"/>
      <c r="C39" s="55"/>
      <c r="D39" s="131"/>
      <c r="E39" s="132"/>
      <c r="F39" s="133"/>
      <c r="G39" s="134">
        <f si="0" t="shared"/>
        <v>0</v>
      </c>
      <c r="H39" s="135"/>
      <c r="I39" s="136">
        <f si="1" t="shared"/>
        <v>0</v>
      </c>
      <c r="BA39">
        <v>1</v>
      </c>
    </row>
    <row r="40" spans="1:53" x14ac:dyDescent="0.2">
      <c r="A40" s="64" t="s">
        <v>440</v>
      </c>
      <c r="B40" s="55"/>
      <c r="C40" s="55"/>
      <c r="D40" s="131"/>
      <c r="E40" s="132"/>
      <c r="F40" s="133"/>
      <c r="G40" s="134">
        <f si="0" t="shared"/>
        <v>0</v>
      </c>
      <c r="H40" s="135"/>
      <c r="I40" s="136">
        <f si="1" t="shared"/>
        <v>0</v>
      </c>
      <c r="BA40">
        <v>1</v>
      </c>
    </row>
    <row r="41" spans="1:53" x14ac:dyDescent="0.2">
      <c r="A41" s="64" t="s">
        <v>441</v>
      </c>
      <c r="B41" s="55"/>
      <c r="C41" s="55"/>
      <c r="D41" s="131"/>
      <c r="E41" s="132"/>
      <c r="F41" s="133"/>
      <c r="G41" s="134">
        <f si="0" t="shared"/>
        <v>0</v>
      </c>
      <c r="H41" s="135"/>
      <c r="I41" s="136">
        <f si="1" t="shared"/>
        <v>0</v>
      </c>
      <c r="BA41">
        <v>2</v>
      </c>
    </row>
    <row r="42" spans="1:53" x14ac:dyDescent="0.2">
      <c r="A42" s="64" t="s">
        <v>442</v>
      </c>
      <c r="B42" s="55"/>
      <c r="C42" s="55"/>
      <c r="D42" s="131"/>
      <c r="E42" s="132"/>
      <c r="F42" s="133"/>
      <c r="G42" s="134">
        <f si="0" t="shared"/>
        <v>0</v>
      </c>
      <c r="H42" s="135"/>
      <c r="I42" s="136">
        <f si="1" t="shared"/>
        <v>0</v>
      </c>
      <c r="BA42">
        <v>2</v>
      </c>
    </row>
    <row ht="13.5" r="43" spans="1:53" thickBot="1" x14ac:dyDescent="0.25">
      <c r="A43" s="137"/>
      <c r="B43" s="138" t="s">
        <v>63</v>
      </c>
      <c r="C43" s="139"/>
      <c r="D43" s="140"/>
      <c r="E43" s="141"/>
      <c r="F43" s="142"/>
      <c r="G43" s="142"/>
      <c r="H43" s="216">
        <f>SUM(I35:I42)</f>
        <v>0</v>
      </c>
      <c r="I43" s="217"/>
    </row>
    <row r="45" spans="1:53" x14ac:dyDescent="0.2">
      <c r="B45" s="123"/>
      <c r="F45" s="143"/>
      <c r="G45" s="144"/>
      <c r="H45" s="144"/>
      <c r="I45" s="145"/>
    </row>
    <row r="46" spans="1:53" x14ac:dyDescent="0.2">
      <c r="F46" s="143"/>
      <c r="G46" s="144"/>
      <c r="H46" s="144"/>
      <c r="I46" s="145"/>
    </row>
    <row r="47" spans="1:53" x14ac:dyDescent="0.2">
      <c r="F47" s="143"/>
      <c r="G47" s="144"/>
      <c r="H47" s="144"/>
      <c r="I47" s="145"/>
    </row>
    <row r="48" spans="1:53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  <row r="87" spans="6:9" x14ac:dyDescent="0.2">
      <c r="F87" s="143"/>
      <c r="G87" s="144"/>
      <c r="H87" s="144"/>
      <c r="I87" s="145"/>
    </row>
    <row r="88" spans="6:9" x14ac:dyDescent="0.2">
      <c r="F88" s="143"/>
      <c r="G88" s="144"/>
      <c r="H88" s="144"/>
      <c r="I88" s="145"/>
    </row>
    <row r="89" spans="6:9" x14ac:dyDescent="0.2">
      <c r="F89" s="143"/>
      <c r="G89" s="144"/>
      <c r="H89" s="144"/>
      <c r="I89" s="145"/>
    </row>
    <row r="90" spans="6:9" x14ac:dyDescent="0.2">
      <c r="F90" s="143"/>
      <c r="G90" s="144"/>
      <c r="H90" s="144"/>
      <c r="I90" s="145"/>
    </row>
    <row r="91" spans="6:9" x14ac:dyDescent="0.2">
      <c r="F91" s="143"/>
      <c r="G91" s="144"/>
      <c r="H91" s="144"/>
      <c r="I91" s="145"/>
    </row>
    <row r="92" spans="6:9" x14ac:dyDescent="0.2">
      <c r="F92" s="143"/>
      <c r="G92" s="144"/>
      <c r="H92" s="144"/>
      <c r="I92" s="145"/>
    </row>
    <row r="93" spans="6:9" x14ac:dyDescent="0.2">
      <c r="F93" s="143"/>
      <c r="G93" s="144"/>
      <c r="H93" s="144"/>
      <c r="I93" s="145"/>
    </row>
    <row r="94" spans="6:9" x14ac:dyDescent="0.2">
      <c r="F94" s="143"/>
      <c r="G94" s="144"/>
      <c r="H94" s="144"/>
      <c r="I94" s="145"/>
    </row>
  </sheetData>
  <mergeCells count="4">
    <mergeCell ref="A1:B1"/>
    <mergeCell ref="A2:B2"/>
    <mergeCell ref="G2:I2"/>
    <mergeCell ref="H43:I43"/>
  </mergeCells>
  <pageMargins bottom="0.98425196850393704" footer="0.51181102362204722" header="0.19685039370078741" left="0.59055118110236227" right="0.39370078740157483" top="0.59055118110236227"/>
  <pageSetup horizontalDpi="300" orientation="portrait" paperSize="9" r:id="rId1" verticalDpi="300"/>
  <headerFooter alignWithMargins="0">
    <oddFooter><![CDATA[&L&9Zpracováno programem &"Arial CE,Tučné"BUILDpower,  © RTS, a.s.&R&"Arial,Obyčejné"Strana &P]]></oddFooter>
  </headerFooter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"/>
  <dimension ref="A1:CZ279"/>
  <sheetViews>
    <sheetView showGridLines="0" showZeros="0" topLeftCell="A61" workbookViewId="0" zoomScaleNormal="100">
      <selection activeCell="A206" sqref="A206:IV208"/>
    </sheetView>
  </sheetViews>
  <sheetFormatPr defaultRowHeight="12.75" x14ac:dyDescent="0.2"/>
  <cols>
    <col min="1" max="1" customWidth="true" style="146" width="4.42578125" collapsed="false"/>
    <col min="2" max="2" customWidth="true" style="146" width="11.5703125" collapsed="false"/>
    <col min="3" max="3" customWidth="true" style="146" width="40.42578125" collapsed="false"/>
    <col min="4" max="4" customWidth="true" style="146" width="5.5703125" collapsed="false"/>
    <col min="5" max="5" customWidth="true" style="188" width="8.5703125" collapsed="false"/>
    <col min="6" max="6" customWidth="true" style="146" width="9.85546875" collapsed="false"/>
    <col min="7" max="7" customWidth="true" style="146" width="13.85546875" collapsed="false"/>
    <col min="8" max="11" style="146" width="9.140625" collapsed="false"/>
    <col min="12" max="12" customWidth="true" style="146" width="75.42578125" collapsed="false"/>
    <col min="13" max="13" customWidth="true" style="146" width="45.28515625" collapsed="false"/>
    <col min="14" max="16384" style="146" width="9.140625" collapsed="false"/>
  </cols>
  <sheetData>
    <row ht="15.75" r="1" spans="1:104" x14ac:dyDescent="0.25">
      <c r="A1" s="218" t="s">
        <v>76</v>
      </c>
      <c r="B1" s="218"/>
      <c r="C1" s="218"/>
      <c r="D1" s="218"/>
      <c r="E1" s="218"/>
      <c r="F1" s="218"/>
      <c r="G1" s="218"/>
    </row>
    <row customHeight="1" ht="14.25" r="2" spans="1:104" thickBot="1" x14ac:dyDescent="0.25">
      <c r="A2" s="147"/>
      <c r="B2" s="148"/>
      <c r="C2" s="149"/>
      <c r="D2" s="149"/>
      <c r="E2" s="150"/>
      <c r="F2" s="149"/>
      <c r="G2" s="149"/>
    </row>
    <row ht="13.5" r="3" spans="1:104" thickTop="1" x14ac:dyDescent="0.2">
      <c r="A3" s="209" t="s">
        <v>48</v>
      </c>
      <c r="B3" s="210"/>
      <c r="C3" s="97" t="str">
        <f>CONCATENATE(cislostavby," ",nazevstavby)</f>
        <v>Obec Horka Změna užívání v domě č.p.53</v>
      </c>
      <c r="D3" s="151"/>
      <c r="E3" s="152" t="s">
        <v>64</v>
      </c>
      <c r="F3" s="153" t="str">
        <f>Rekapitulace!H1</f>
        <v>Obec Horka</v>
      </c>
      <c r="G3" s="154"/>
    </row>
    <row ht="13.5" r="4" spans="1:104" thickBot="1" x14ac:dyDescent="0.25">
      <c r="A4" s="219" t="s">
        <v>50</v>
      </c>
      <c r="B4" s="212"/>
      <c r="C4" s="103" t="str">
        <f>CONCATENATE(cisloobjektu," ",nazevobjektu)</f>
        <v>1 Změna užívání</v>
      </c>
      <c r="D4" s="155"/>
      <c r="E4" s="220" t="str">
        <f>Rekapitulace!G2</f>
        <v>Změna užívání v domě č.p.53</v>
      </c>
      <c r="F4" s="221"/>
      <c r="G4" s="222"/>
    </row>
    <row ht="13.5" r="5" spans="1:104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 x14ac:dyDescent="0.2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ht="22.5" r="8" spans="1:104" x14ac:dyDescent="0.2">
      <c r="A8" s="171">
        <v>1</v>
      </c>
      <c r="B8" s="172" t="s">
        <v>82</v>
      </c>
      <c r="C8" s="173" t="s">
        <v>83</v>
      </c>
      <c r="D8" s="174" t="s">
        <v>84</v>
      </c>
      <c r="E8" s="175">
        <v>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6.5710000000000005E-2</v>
      </c>
    </row>
    <row ht="22.5" r="9" spans="1:104" x14ac:dyDescent="0.2">
      <c r="A9" s="171">
        <v>2</v>
      </c>
      <c r="B9" s="172" t="s">
        <v>85</v>
      </c>
      <c r="C9" s="173" t="s">
        <v>86</v>
      </c>
      <c r="D9" s="174" t="s">
        <v>84</v>
      </c>
      <c r="E9" s="175">
        <v>2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8.3229999999999998E-2</v>
      </c>
    </row>
    <row r="10" spans="1:104" x14ac:dyDescent="0.2">
      <c r="A10" s="178"/>
      <c r="B10" s="179" t="s">
        <v>74</v>
      </c>
      <c r="C10" s="180" t="str">
        <f>CONCATENATE(B7," ",C7)</f>
        <v>3 Svislé a kompletní konstrukce</v>
      </c>
      <c r="D10" s="181"/>
      <c r="E10" s="182"/>
      <c r="F10" s="183"/>
      <c r="G10" s="184">
        <f>SUM(G7:G9)</f>
        <v>0</v>
      </c>
      <c r="O10" s="170">
        <v>4</v>
      </c>
      <c r="BA10" s="185">
        <f>SUM(BA7:BA9)</f>
        <v>0</v>
      </c>
      <c r="BB10" s="185">
        <f>SUM(BB7:BB9)</f>
        <v>0</v>
      </c>
      <c r="BC10" s="185">
        <f>SUM(BC7:BC9)</f>
        <v>0</v>
      </c>
      <c r="BD10" s="185">
        <f>SUM(BD7:BD9)</f>
        <v>0</v>
      </c>
      <c r="BE10" s="185">
        <f>SUM(BE7:BE9)</f>
        <v>0</v>
      </c>
    </row>
    <row r="11" spans="1:104" x14ac:dyDescent="0.2">
      <c r="A11" s="163" t="s">
        <v>72</v>
      </c>
      <c r="B11" s="164" t="s">
        <v>87</v>
      </c>
      <c r="C11" s="165" t="s">
        <v>88</v>
      </c>
      <c r="D11" s="166"/>
      <c r="E11" s="167"/>
      <c r="F11" s="167"/>
      <c r="G11" s="168"/>
      <c r="H11" s="169"/>
      <c r="I11" s="169"/>
      <c r="O11" s="170">
        <v>1</v>
      </c>
    </row>
    <row r="12" spans="1:104" x14ac:dyDescent="0.2">
      <c r="A12" s="171">
        <v>3</v>
      </c>
      <c r="B12" s="172" t="s">
        <v>89</v>
      </c>
      <c r="C12" s="173" t="s">
        <v>90</v>
      </c>
      <c r="D12" s="174" t="s">
        <v>91</v>
      </c>
      <c r="E12" s="175">
        <v>2.74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2.5249999999999999</v>
      </c>
    </row>
    <row r="13" spans="1:104" x14ac:dyDescent="0.2">
      <c r="A13" s="178"/>
      <c r="B13" s="179" t="s">
        <v>74</v>
      </c>
      <c r="C13" s="180" t="str">
        <f>CONCATENATE(B11," ",C11)</f>
        <v>63 Podlahy a podlahové konstrukce</v>
      </c>
      <c r="D13" s="181"/>
      <c r="E13" s="182"/>
      <c r="F13" s="183"/>
      <c r="G13" s="184">
        <f>SUM(G11:G12)</f>
        <v>0</v>
      </c>
      <c r="O13" s="170">
        <v>4</v>
      </c>
      <c r="BA13" s="185">
        <f>SUM(BA11:BA12)</f>
        <v>0</v>
      </c>
      <c r="BB13" s="185">
        <f>SUM(BB11:BB12)</f>
        <v>0</v>
      </c>
      <c r="BC13" s="185">
        <f>SUM(BC11:BC12)</f>
        <v>0</v>
      </c>
      <c r="BD13" s="185">
        <f>SUM(BD11:BD12)</f>
        <v>0</v>
      </c>
      <c r="BE13" s="185">
        <f>SUM(BE11:BE12)</f>
        <v>0</v>
      </c>
    </row>
    <row r="14" spans="1:104" x14ac:dyDescent="0.2">
      <c r="A14" s="163" t="s">
        <v>72</v>
      </c>
      <c r="B14" s="164" t="s">
        <v>92</v>
      </c>
      <c r="C14" s="165" t="s">
        <v>93</v>
      </c>
      <c r="D14" s="166"/>
      <c r="E14" s="167"/>
      <c r="F14" s="167"/>
      <c r="G14" s="168"/>
      <c r="H14" s="169"/>
      <c r="I14" s="169"/>
      <c r="O14" s="170">
        <v>1</v>
      </c>
    </row>
    <row ht="22.5" r="15" spans="1:104" x14ac:dyDescent="0.2">
      <c r="A15" s="171">
        <v>4</v>
      </c>
      <c r="B15" s="172" t="s">
        <v>94</v>
      </c>
      <c r="C15" s="173" t="s">
        <v>95</v>
      </c>
      <c r="D15" s="174" t="s">
        <v>84</v>
      </c>
      <c r="E15" s="175">
        <v>1</v>
      </c>
      <c r="F15" s="175">
        <v>0</v>
      </c>
      <c r="G15" s="176">
        <f ref="G15:G23" si="0" t="shared"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ref="BA15:BA23" si="1" t="shared">IF(AZ15=1,G15,0)</f>
        <v>0</v>
      </c>
      <c r="BB15" s="146">
        <f ref="BB15:BB23" si="2" t="shared">IF(AZ15=2,G15,0)</f>
        <v>0</v>
      </c>
      <c r="BC15" s="146">
        <f ref="BC15:BC23" si="3" t="shared">IF(AZ15=3,G15,0)</f>
        <v>0</v>
      </c>
      <c r="BD15" s="146">
        <f ref="BD15:BD23" si="4" t="shared">IF(AZ15=4,G15,0)</f>
        <v>0</v>
      </c>
      <c r="BE15" s="146">
        <f ref="BE15:BE23" si="5" t="shared">IF(AZ15=5,G15,0)</f>
        <v>0</v>
      </c>
      <c r="CA15" s="177">
        <v>1</v>
      </c>
      <c r="CB15" s="177">
        <v>1</v>
      </c>
      <c r="CZ15" s="146">
        <v>4.3150000000000001E-2</v>
      </c>
    </row>
    <row r="16" spans="1:104" x14ac:dyDescent="0.2">
      <c r="A16" s="171">
        <v>5</v>
      </c>
      <c r="B16" s="172" t="s">
        <v>96</v>
      </c>
      <c r="C16" s="173" t="s">
        <v>97</v>
      </c>
      <c r="D16" s="174" t="s">
        <v>84</v>
      </c>
      <c r="E16" s="175">
        <v>3</v>
      </c>
      <c r="F16" s="175">
        <v>0</v>
      </c>
      <c r="G16" s="176">
        <f si="0" t="shared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si="1" t="shared"/>
        <v>0</v>
      </c>
      <c r="BB16" s="146">
        <f si="2" t="shared"/>
        <v>0</v>
      </c>
      <c r="BC16" s="146">
        <f si="3" t="shared"/>
        <v>0</v>
      </c>
      <c r="BD16" s="146">
        <f si="4" t="shared"/>
        <v>0</v>
      </c>
      <c r="BE16" s="146">
        <f si="5" t="shared"/>
        <v>0</v>
      </c>
      <c r="CA16" s="177">
        <v>1</v>
      </c>
      <c r="CB16" s="177">
        <v>1</v>
      </c>
      <c r="CZ16" s="146">
        <v>2.3800000000000002E-3</v>
      </c>
    </row>
    <row ht="22.5" r="17" spans="1:104" x14ac:dyDescent="0.2">
      <c r="A17" s="171">
        <v>6</v>
      </c>
      <c r="B17" s="172" t="s">
        <v>98</v>
      </c>
      <c r="C17" s="173" t="s">
        <v>99</v>
      </c>
      <c r="D17" s="174" t="s">
        <v>84</v>
      </c>
      <c r="E17" s="175">
        <v>1</v>
      </c>
      <c r="F17" s="175">
        <v>0</v>
      </c>
      <c r="G17" s="176">
        <f si="0" t="shared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si="1" t="shared"/>
        <v>0</v>
      </c>
      <c r="BB17" s="146">
        <f si="2" t="shared"/>
        <v>0</v>
      </c>
      <c r="BC17" s="146">
        <f si="3" t="shared"/>
        <v>0</v>
      </c>
      <c r="BD17" s="146">
        <f si="4" t="shared"/>
        <v>0</v>
      </c>
      <c r="BE17" s="146">
        <f si="5" t="shared"/>
        <v>0</v>
      </c>
      <c r="CA17" s="177">
        <v>1</v>
      </c>
      <c r="CB17" s="177">
        <v>1</v>
      </c>
      <c r="CZ17" s="146">
        <v>6.5589999999999996E-2</v>
      </c>
    </row>
    <row ht="22.5" r="18" spans="1:104" x14ac:dyDescent="0.2">
      <c r="A18" s="171">
        <v>7</v>
      </c>
      <c r="B18" s="172" t="s">
        <v>98</v>
      </c>
      <c r="C18" s="173" t="s">
        <v>100</v>
      </c>
      <c r="D18" s="174" t="s">
        <v>84</v>
      </c>
      <c r="E18" s="175">
        <v>1</v>
      </c>
      <c r="F18" s="175">
        <v>0</v>
      </c>
      <c r="G18" s="176">
        <f si="0" t="shared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si="1" t="shared"/>
        <v>0</v>
      </c>
      <c r="BB18" s="146">
        <f si="2" t="shared"/>
        <v>0</v>
      </c>
      <c r="BC18" s="146">
        <f si="3" t="shared"/>
        <v>0</v>
      </c>
      <c r="BD18" s="146">
        <f si="4" t="shared"/>
        <v>0</v>
      </c>
      <c r="BE18" s="146">
        <f si="5" t="shared"/>
        <v>0</v>
      </c>
      <c r="CA18" s="177">
        <v>1</v>
      </c>
      <c r="CB18" s="177">
        <v>1</v>
      </c>
      <c r="CZ18" s="146">
        <v>6.5869999999999998E-2</v>
      </c>
    </row>
    <row r="19" spans="1:104" x14ac:dyDescent="0.2">
      <c r="A19" s="171">
        <v>8</v>
      </c>
      <c r="B19" s="172" t="s">
        <v>101</v>
      </c>
      <c r="C19" s="173" t="s">
        <v>102</v>
      </c>
      <c r="D19" s="174" t="s">
        <v>84</v>
      </c>
      <c r="E19" s="175">
        <v>2</v>
      </c>
      <c r="F19" s="175">
        <v>0</v>
      </c>
      <c r="G19" s="176">
        <f si="0" t="shared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si="1" t="shared"/>
        <v>0</v>
      </c>
      <c r="BB19" s="146">
        <f si="2" t="shared"/>
        <v>0</v>
      </c>
      <c r="BC19" s="146">
        <f si="3" t="shared"/>
        <v>0</v>
      </c>
      <c r="BD19" s="146">
        <f si="4" t="shared"/>
        <v>0</v>
      </c>
      <c r="BE19" s="146">
        <f si="5" t="shared"/>
        <v>0</v>
      </c>
      <c r="CA19" s="177">
        <v>1</v>
      </c>
      <c r="CB19" s="177">
        <v>1</v>
      </c>
      <c r="CZ19" s="146">
        <v>0.49075000000000002</v>
      </c>
    </row>
    <row r="20" spans="1:104" x14ac:dyDescent="0.2">
      <c r="A20" s="171">
        <v>9</v>
      </c>
      <c r="B20" s="172" t="s">
        <v>103</v>
      </c>
      <c r="C20" s="173" t="s">
        <v>104</v>
      </c>
      <c r="D20" s="174" t="s">
        <v>84</v>
      </c>
      <c r="E20" s="175">
        <v>1</v>
      </c>
      <c r="F20" s="175">
        <v>0</v>
      </c>
      <c r="G20" s="176">
        <f si="0" t="shared"/>
        <v>0</v>
      </c>
      <c r="O20" s="170">
        <v>2</v>
      </c>
      <c r="AA20" s="146">
        <v>3</v>
      </c>
      <c r="AB20" s="146">
        <v>1</v>
      </c>
      <c r="AC20" s="146">
        <v>553310021</v>
      </c>
      <c r="AZ20" s="146">
        <v>1</v>
      </c>
      <c r="BA20" s="146">
        <f si="1" t="shared"/>
        <v>0</v>
      </c>
      <c r="BB20" s="146">
        <f si="2" t="shared"/>
        <v>0</v>
      </c>
      <c r="BC20" s="146">
        <f si="3" t="shared"/>
        <v>0</v>
      </c>
      <c r="BD20" s="146">
        <f si="4" t="shared"/>
        <v>0</v>
      </c>
      <c r="BE20" s="146">
        <f si="5" t="shared"/>
        <v>0</v>
      </c>
      <c r="CA20" s="177">
        <v>3</v>
      </c>
      <c r="CB20" s="177">
        <v>1</v>
      </c>
      <c r="CZ20" s="146">
        <v>1.7299999999999999E-2</v>
      </c>
    </row>
    <row r="21" spans="1:104" x14ac:dyDescent="0.2">
      <c r="A21" s="171">
        <v>10</v>
      </c>
      <c r="B21" s="172" t="s">
        <v>105</v>
      </c>
      <c r="C21" s="173" t="s">
        <v>106</v>
      </c>
      <c r="D21" s="174" t="s">
        <v>84</v>
      </c>
      <c r="E21" s="175">
        <v>1</v>
      </c>
      <c r="F21" s="175">
        <v>0</v>
      </c>
      <c r="G21" s="176">
        <f si="0" t="shared"/>
        <v>0</v>
      </c>
      <c r="O21" s="170">
        <v>2</v>
      </c>
      <c r="AA21" s="146">
        <v>3</v>
      </c>
      <c r="AB21" s="146">
        <v>1</v>
      </c>
      <c r="AC21" s="146">
        <v>553310022</v>
      </c>
      <c r="AZ21" s="146">
        <v>1</v>
      </c>
      <c r="BA21" s="146">
        <f si="1" t="shared"/>
        <v>0</v>
      </c>
      <c r="BB21" s="146">
        <f si="2" t="shared"/>
        <v>0</v>
      </c>
      <c r="BC21" s="146">
        <f si="3" t="shared"/>
        <v>0</v>
      </c>
      <c r="BD21" s="146">
        <f si="4" t="shared"/>
        <v>0</v>
      </c>
      <c r="BE21" s="146">
        <f si="5" t="shared"/>
        <v>0</v>
      </c>
      <c r="CA21" s="177">
        <v>3</v>
      </c>
      <c r="CB21" s="177">
        <v>1</v>
      </c>
      <c r="CZ21" s="146">
        <v>1.7399999999999999E-2</v>
      </c>
    </row>
    <row r="22" spans="1:104" x14ac:dyDescent="0.2">
      <c r="A22" s="171">
        <v>11</v>
      </c>
      <c r="B22" s="172" t="s">
        <v>107</v>
      </c>
      <c r="C22" s="173" t="s">
        <v>108</v>
      </c>
      <c r="D22" s="174" t="s">
        <v>84</v>
      </c>
      <c r="E22" s="175">
        <v>1</v>
      </c>
      <c r="F22" s="175">
        <v>0</v>
      </c>
      <c r="G22" s="176">
        <f si="0" t="shared"/>
        <v>0</v>
      </c>
      <c r="O22" s="170">
        <v>2</v>
      </c>
      <c r="AA22" s="146">
        <v>3</v>
      </c>
      <c r="AB22" s="146">
        <v>1</v>
      </c>
      <c r="AC22" s="146">
        <v>553310023</v>
      </c>
      <c r="AZ22" s="146">
        <v>1</v>
      </c>
      <c r="BA22" s="146">
        <f si="1" t="shared"/>
        <v>0</v>
      </c>
      <c r="BB22" s="146">
        <f si="2" t="shared"/>
        <v>0</v>
      </c>
      <c r="BC22" s="146">
        <f si="3" t="shared"/>
        <v>0</v>
      </c>
      <c r="BD22" s="146">
        <f si="4" t="shared"/>
        <v>0</v>
      </c>
      <c r="BE22" s="146">
        <f si="5" t="shared"/>
        <v>0</v>
      </c>
      <c r="CA22" s="177">
        <v>3</v>
      </c>
      <c r="CB22" s="177">
        <v>1</v>
      </c>
      <c r="CZ22" s="146">
        <v>1.7500000000000002E-2</v>
      </c>
    </row>
    <row r="23" spans="1:104" x14ac:dyDescent="0.2">
      <c r="A23" s="171">
        <v>12</v>
      </c>
      <c r="B23" s="172" t="s">
        <v>109</v>
      </c>
      <c r="C23" s="173" t="s">
        <v>110</v>
      </c>
      <c r="D23" s="174" t="s">
        <v>84</v>
      </c>
      <c r="E23" s="175">
        <v>1</v>
      </c>
      <c r="F23" s="175">
        <v>0</v>
      </c>
      <c r="G23" s="176">
        <f si="0" t="shared"/>
        <v>0</v>
      </c>
      <c r="O23" s="170">
        <v>2</v>
      </c>
      <c r="AA23" s="146">
        <v>3</v>
      </c>
      <c r="AB23" s="146">
        <v>1</v>
      </c>
      <c r="AC23" s="146">
        <v>5533300037</v>
      </c>
      <c r="AZ23" s="146">
        <v>1</v>
      </c>
      <c r="BA23" s="146">
        <f si="1" t="shared"/>
        <v>0</v>
      </c>
      <c r="BB23" s="146">
        <f si="2" t="shared"/>
        <v>0</v>
      </c>
      <c r="BC23" s="146">
        <f si="3" t="shared"/>
        <v>0</v>
      </c>
      <c r="BD23" s="146">
        <f si="4" t="shared"/>
        <v>0</v>
      </c>
      <c r="BE23" s="146">
        <f si="5" t="shared"/>
        <v>0</v>
      </c>
      <c r="CA23" s="177">
        <v>3</v>
      </c>
      <c r="CB23" s="177">
        <v>1</v>
      </c>
      <c r="CZ23" s="146">
        <v>1.11E-2</v>
      </c>
    </row>
    <row r="24" spans="1:104" x14ac:dyDescent="0.2">
      <c r="A24" s="178"/>
      <c r="B24" s="179" t="s">
        <v>74</v>
      </c>
      <c r="C24" s="180" t="str">
        <f>CONCATENATE(B14," ",C14)</f>
        <v>64 Výplně otvorů</v>
      </c>
      <c r="D24" s="181"/>
      <c r="E24" s="182"/>
      <c r="F24" s="183"/>
      <c r="G24" s="184">
        <f>SUM(G14:G23)</f>
        <v>0</v>
      </c>
      <c r="O24" s="170">
        <v>4</v>
      </c>
      <c r="BA24" s="185">
        <f>SUM(BA14:BA23)</f>
        <v>0</v>
      </c>
      <c r="BB24" s="185">
        <f>SUM(BB14:BB23)</f>
        <v>0</v>
      </c>
      <c r="BC24" s="185">
        <f>SUM(BC14:BC23)</f>
        <v>0</v>
      </c>
      <c r="BD24" s="185">
        <f>SUM(BD14:BD23)</f>
        <v>0</v>
      </c>
      <c r="BE24" s="185">
        <f>SUM(BE14:BE23)</f>
        <v>0</v>
      </c>
    </row>
    <row r="25" spans="1:104" x14ac:dyDescent="0.2">
      <c r="A25" s="163" t="s">
        <v>72</v>
      </c>
      <c r="B25" s="164" t="s">
        <v>111</v>
      </c>
      <c r="C25" s="165" t="s">
        <v>112</v>
      </c>
      <c r="D25" s="166"/>
      <c r="E25" s="167"/>
      <c r="F25" s="167"/>
      <c r="G25" s="168"/>
      <c r="H25" s="169"/>
      <c r="I25" s="169"/>
      <c r="O25" s="170">
        <v>1</v>
      </c>
    </row>
    <row r="26" spans="1:104" x14ac:dyDescent="0.2">
      <c r="A26" s="171">
        <v>13</v>
      </c>
      <c r="B26" s="172" t="s">
        <v>113</v>
      </c>
      <c r="C26" s="173" t="s">
        <v>114</v>
      </c>
      <c r="D26" s="174" t="s">
        <v>115</v>
      </c>
      <c r="E26" s="175">
        <v>3</v>
      </c>
      <c r="F26" s="175">
        <v>0</v>
      </c>
      <c r="G26" s="176">
        <f ref="G26:G55" si="6" t="shared">E26*F26</f>
        <v>0</v>
      </c>
      <c r="O26" s="170">
        <v>2</v>
      </c>
      <c r="AA26" s="146">
        <v>1</v>
      </c>
      <c r="AB26" s="146">
        <v>7</v>
      </c>
      <c r="AC26" s="146">
        <v>7</v>
      </c>
      <c r="AZ26" s="146">
        <v>1</v>
      </c>
      <c r="BA26" s="146">
        <f ref="BA26:BA55" si="7" t="shared">IF(AZ26=1,G26,0)</f>
        <v>0</v>
      </c>
      <c r="BB26" s="146">
        <f ref="BB26:BB55" si="8" t="shared">IF(AZ26=2,G26,0)</f>
        <v>0</v>
      </c>
      <c r="BC26" s="146">
        <f ref="BC26:BC55" si="9" t="shared">IF(AZ26=3,G26,0)</f>
        <v>0</v>
      </c>
      <c r="BD26" s="146">
        <f ref="BD26:BD55" si="10" t="shared">IF(AZ26=4,G26,0)</f>
        <v>0</v>
      </c>
      <c r="BE26" s="146">
        <f ref="BE26:BE55" si="11" t="shared">IF(AZ26=5,G26,0)</f>
        <v>0</v>
      </c>
      <c r="CA26" s="177">
        <v>1</v>
      </c>
      <c r="CB26" s="177">
        <v>7</v>
      </c>
      <c r="CZ26" s="146">
        <v>0</v>
      </c>
    </row>
    <row r="27" spans="1:104" x14ac:dyDescent="0.2">
      <c r="A27" s="171">
        <v>14</v>
      </c>
      <c r="B27" s="172" t="s">
        <v>116</v>
      </c>
      <c r="C27" s="173" t="s">
        <v>117</v>
      </c>
      <c r="D27" s="174" t="s">
        <v>115</v>
      </c>
      <c r="E27" s="175">
        <v>28</v>
      </c>
      <c r="F27" s="175">
        <v>0</v>
      </c>
      <c r="G27" s="176">
        <f si="6" t="shared"/>
        <v>0</v>
      </c>
      <c r="O27" s="170">
        <v>2</v>
      </c>
      <c r="AA27" s="146">
        <v>1</v>
      </c>
      <c r="AB27" s="146">
        <v>7</v>
      </c>
      <c r="AC27" s="146">
        <v>7</v>
      </c>
      <c r="AZ27" s="146">
        <v>1</v>
      </c>
      <c r="BA27" s="146">
        <f si="7" t="shared"/>
        <v>0</v>
      </c>
      <c r="BB27" s="146">
        <f si="8" t="shared"/>
        <v>0</v>
      </c>
      <c r="BC27" s="146">
        <f si="9" t="shared"/>
        <v>0</v>
      </c>
      <c r="BD27" s="146">
        <f si="10" t="shared"/>
        <v>0</v>
      </c>
      <c r="BE27" s="146">
        <f si="11" t="shared"/>
        <v>0</v>
      </c>
      <c r="CA27" s="177">
        <v>1</v>
      </c>
      <c r="CB27" s="177">
        <v>7</v>
      </c>
      <c r="CZ27" s="146">
        <v>0</v>
      </c>
    </row>
    <row r="28" spans="1:104" x14ac:dyDescent="0.2">
      <c r="A28" s="171">
        <v>15</v>
      </c>
      <c r="B28" s="172" t="s">
        <v>118</v>
      </c>
      <c r="C28" s="173" t="s">
        <v>119</v>
      </c>
      <c r="D28" s="174" t="s">
        <v>84</v>
      </c>
      <c r="E28" s="175">
        <v>11</v>
      </c>
      <c r="F28" s="175">
        <v>0</v>
      </c>
      <c r="G28" s="176">
        <f si="6" t="shared"/>
        <v>0</v>
      </c>
      <c r="O28" s="170">
        <v>2</v>
      </c>
      <c r="AA28" s="146">
        <v>1</v>
      </c>
      <c r="AB28" s="146">
        <v>7</v>
      </c>
      <c r="AC28" s="146">
        <v>7</v>
      </c>
      <c r="AZ28" s="146">
        <v>1</v>
      </c>
      <c r="BA28" s="146">
        <f si="7" t="shared"/>
        <v>0</v>
      </c>
      <c r="BB28" s="146">
        <f si="8" t="shared"/>
        <v>0</v>
      </c>
      <c r="BC28" s="146">
        <f si="9" t="shared"/>
        <v>0</v>
      </c>
      <c r="BD28" s="146">
        <f si="10" t="shared"/>
        <v>0</v>
      </c>
      <c r="BE28" s="146">
        <f si="11" t="shared"/>
        <v>0</v>
      </c>
      <c r="CA28" s="177">
        <v>1</v>
      </c>
      <c r="CB28" s="177">
        <v>7</v>
      </c>
      <c r="CZ28" s="146">
        <v>0</v>
      </c>
    </row>
    <row r="29" spans="1:104" x14ac:dyDescent="0.2">
      <c r="A29" s="171">
        <v>16</v>
      </c>
      <c r="B29" s="172" t="s">
        <v>120</v>
      </c>
      <c r="C29" s="173" t="s">
        <v>121</v>
      </c>
      <c r="D29" s="174" t="s">
        <v>84</v>
      </c>
      <c r="E29" s="175">
        <v>4</v>
      </c>
      <c r="F29" s="175">
        <v>0</v>
      </c>
      <c r="G29" s="176">
        <f si="6" t="shared"/>
        <v>0</v>
      </c>
      <c r="O29" s="170">
        <v>2</v>
      </c>
      <c r="AA29" s="146">
        <v>1</v>
      </c>
      <c r="AB29" s="146">
        <v>7</v>
      </c>
      <c r="AC29" s="146">
        <v>7</v>
      </c>
      <c r="AZ29" s="146">
        <v>1</v>
      </c>
      <c r="BA29" s="146">
        <f si="7" t="shared"/>
        <v>0</v>
      </c>
      <c r="BB29" s="146">
        <f si="8" t="shared"/>
        <v>0</v>
      </c>
      <c r="BC29" s="146">
        <f si="9" t="shared"/>
        <v>0</v>
      </c>
      <c r="BD29" s="146">
        <f si="10" t="shared"/>
        <v>0</v>
      </c>
      <c r="BE29" s="146">
        <f si="11" t="shared"/>
        <v>0</v>
      </c>
      <c r="CA29" s="177">
        <v>1</v>
      </c>
      <c r="CB29" s="177">
        <v>7</v>
      </c>
      <c r="CZ29" s="146">
        <v>0</v>
      </c>
    </row>
    <row r="30" spans="1:104" x14ac:dyDescent="0.2">
      <c r="A30" s="171">
        <v>17</v>
      </c>
      <c r="B30" s="172" t="s">
        <v>122</v>
      </c>
      <c r="C30" s="173" t="s">
        <v>123</v>
      </c>
      <c r="D30" s="174" t="s">
        <v>84</v>
      </c>
      <c r="E30" s="175">
        <v>4</v>
      </c>
      <c r="F30" s="175">
        <v>0</v>
      </c>
      <c r="G30" s="176">
        <f si="6" t="shared"/>
        <v>0</v>
      </c>
      <c r="O30" s="170">
        <v>2</v>
      </c>
      <c r="AA30" s="146">
        <v>1</v>
      </c>
      <c r="AB30" s="146">
        <v>7</v>
      </c>
      <c r="AC30" s="146">
        <v>7</v>
      </c>
      <c r="AZ30" s="146">
        <v>1</v>
      </c>
      <c r="BA30" s="146">
        <f si="7" t="shared"/>
        <v>0</v>
      </c>
      <c r="BB30" s="146">
        <f si="8" t="shared"/>
        <v>0</v>
      </c>
      <c r="BC30" s="146">
        <f si="9" t="shared"/>
        <v>0</v>
      </c>
      <c r="BD30" s="146">
        <f si="10" t="shared"/>
        <v>0</v>
      </c>
      <c r="BE30" s="146">
        <f si="11" t="shared"/>
        <v>0</v>
      </c>
      <c r="CA30" s="177">
        <v>1</v>
      </c>
      <c r="CB30" s="177">
        <v>7</v>
      </c>
      <c r="CZ30" s="146">
        <v>0</v>
      </c>
    </row>
    <row r="31" spans="1:104" x14ac:dyDescent="0.2">
      <c r="A31" s="171">
        <v>18</v>
      </c>
      <c r="B31" s="172" t="s">
        <v>124</v>
      </c>
      <c r="C31" s="173" t="s">
        <v>125</v>
      </c>
      <c r="D31" s="174" t="s">
        <v>84</v>
      </c>
      <c r="E31" s="175">
        <v>1</v>
      </c>
      <c r="F31" s="175">
        <v>0</v>
      </c>
      <c r="G31" s="176">
        <f si="6" t="shared"/>
        <v>0</v>
      </c>
      <c r="O31" s="170">
        <v>2</v>
      </c>
      <c r="AA31" s="146">
        <v>1</v>
      </c>
      <c r="AB31" s="146">
        <v>7</v>
      </c>
      <c r="AC31" s="146">
        <v>7</v>
      </c>
      <c r="AZ31" s="146">
        <v>1</v>
      </c>
      <c r="BA31" s="146">
        <f si="7" t="shared"/>
        <v>0</v>
      </c>
      <c r="BB31" s="146">
        <f si="8" t="shared"/>
        <v>0</v>
      </c>
      <c r="BC31" s="146">
        <f si="9" t="shared"/>
        <v>0</v>
      </c>
      <c r="BD31" s="146">
        <f si="10" t="shared"/>
        <v>0</v>
      </c>
      <c r="BE31" s="146">
        <f si="11" t="shared"/>
        <v>0</v>
      </c>
      <c r="CA31" s="177">
        <v>1</v>
      </c>
      <c r="CB31" s="177">
        <v>7</v>
      </c>
      <c r="CZ31" s="146">
        <v>0</v>
      </c>
    </row>
    <row r="32" spans="1:104" x14ac:dyDescent="0.2">
      <c r="A32" s="171">
        <v>19</v>
      </c>
      <c r="B32" s="172" t="s">
        <v>124</v>
      </c>
      <c r="C32" s="173" t="s">
        <v>125</v>
      </c>
      <c r="D32" s="174" t="s">
        <v>84</v>
      </c>
      <c r="E32" s="175">
        <v>1</v>
      </c>
      <c r="F32" s="175">
        <v>0</v>
      </c>
      <c r="G32" s="176">
        <f si="6" t="shared"/>
        <v>0</v>
      </c>
      <c r="O32" s="170">
        <v>2</v>
      </c>
      <c r="AA32" s="146">
        <v>1</v>
      </c>
      <c r="AB32" s="146">
        <v>7</v>
      </c>
      <c r="AC32" s="146">
        <v>7</v>
      </c>
      <c r="AZ32" s="146">
        <v>1</v>
      </c>
      <c r="BA32" s="146">
        <f si="7" t="shared"/>
        <v>0</v>
      </c>
      <c r="BB32" s="146">
        <f si="8" t="shared"/>
        <v>0</v>
      </c>
      <c r="BC32" s="146">
        <f si="9" t="shared"/>
        <v>0</v>
      </c>
      <c r="BD32" s="146">
        <f si="10" t="shared"/>
        <v>0</v>
      </c>
      <c r="BE32" s="146">
        <f si="11" t="shared"/>
        <v>0</v>
      </c>
      <c r="CA32" s="177">
        <v>1</v>
      </c>
      <c r="CB32" s="177">
        <v>7</v>
      </c>
      <c r="CZ32" s="146">
        <v>0</v>
      </c>
    </row>
    <row r="33" spans="1:104" x14ac:dyDescent="0.2">
      <c r="A33" s="171">
        <v>20</v>
      </c>
      <c r="B33" s="172" t="s">
        <v>126</v>
      </c>
      <c r="C33" s="173" t="s">
        <v>127</v>
      </c>
      <c r="D33" s="174" t="s">
        <v>84</v>
      </c>
      <c r="E33" s="175">
        <v>6</v>
      </c>
      <c r="F33" s="175">
        <v>0</v>
      </c>
      <c r="G33" s="176">
        <f si="6" t="shared"/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1</v>
      </c>
      <c r="BA33" s="146">
        <f si="7" t="shared"/>
        <v>0</v>
      </c>
      <c r="BB33" s="146">
        <f si="8" t="shared"/>
        <v>0</v>
      </c>
      <c r="BC33" s="146">
        <f si="9" t="shared"/>
        <v>0</v>
      </c>
      <c r="BD33" s="146">
        <f si="10" t="shared"/>
        <v>0</v>
      </c>
      <c r="BE33" s="146">
        <f si="11" t="shared"/>
        <v>0</v>
      </c>
      <c r="CA33" s="177">
        <v>1</v>
      </c>
      <c r="CB33" s="177">
        <v>7</v>
      </c>
      <c r="CZ33" s="146">
        <v>0</v>
      </c>
    </row>
    <row r="34" spans="1:104" x14ac:dyDescent="0.2">
      <c r="A34" s="171">
        <v>21</v>
      </c>
      <c r="B34" s="172" t="s">
        <v>128</v>
      </c>
      <c r="C34" s="173" t="s">
        <v>129</v>
      </c>
      <c r="D34" s="174" t="s">
        <v>84</v>
      </c>
      <c r="E34" s="175">
        <v>2</v>
      </c>
      <c r="F34" s="175">
        <v>0</v>
      </c>
      <c r="G34" s="176">
        <f si="6" t="shared"/>
        <v>0</v>
      </c>
      <c r="O34" s="170">
        <v>2</v>
      </c>
      <c r="AA34" s="146">
        <v>1</v>
      </c>
      <c r="AB34" s="146">
        <v>0</v>
      </c>
      <c r="AC34" s="146">
        <v>0</v>
      </c>
      <c r="AZ34" s="146">
        <v>1</v>
      </c>
      <c r="BA34" s="146">
        <f si="7" t="shared"/>
        <v>0</v>
      </c>
      <c r="BB34" s="146">
        <f si="8" t="shared"/>
        <v>0</v>
      </c>
      <c r="BC34" s="146">
        <f si="9" t="shared"/>
        <v>0</v>
      </c>
      <c r="BD34" s="146">
        <f si="10" t="shared"/>
        <v>0</v>
      </c>
      <c r="BE34" s="146">
        <f si="11" t="shared"/>
        <v>0</v>
      </c>
      <c r="CA34" s="177">
        <v>1</v>
      </c>
      <c r="CB34" s="177">
        <v>0</v>
      </c>
      <c r="CZ34" s="146">
        <v>0</v>
      </c>
    </row>
    <row r="35" spans="1:104" x14ac:dyDescent="0.2">
      <c r="A35" s="171">
        <v>22</v>
      </c>
      <c r="B35" s="172" t="s">
        <v>130</v>
      </c>
      <c r="C35" s="173" t="s">
        <v>131</v>
      </c>
      <c r="D35" s="174" t="s">
        <v>84</v>
      </c>
      <c r="E35" s="175">
        <v>3</v>
      </c>
      <c r="F35" s="175">
        <v>0</v>
      </c>
      <c r="G35" s="176">
        <f si="6" t="shared"/>
        <v>0</v>
      </c>
      <c r="O35" s="170">
        <v>2</v>
      </c>
      <c r="AA35" s="146">
        <v>1</v>
      </c>
      <c r="AB35" s="146">
        <v>7</v>
      </c>
      <c r="AC35" s="146">
        <v>7</v>
      </c>
      <c r="AZ35" s="146">
        <v>1</v>
      </c>
      <c r="BA35" s="146">
        <f si="7" t="shared"/>
        <v>0</v>
      </c>
      <c r="BB35" s="146">
        <f si="8" t="shared"/>
        <v>0</v>
      </c>
      <c r="BC35" s="146">
        <f si="9" t="shared"/>
        <v>0</v>
      </c>
      <c r="BD35" s="146">
        <f si="10" t="shared"/>
        <v>0</v>
      </c>
      <c r="BE35" s="146">
        <f si="11" t="shared"/>
        <v>0</v>
      </c>
      <c r="CA35" s="177">
        <v>1</v>
      </c>
      <c r="CB35" s="177">
        <v>7</v>
      </c>
      <c r="CZ35" s="146">
        <v>0</v>
      </c>
    </row>
    <row r="36" spans="1:104" x14ac:dyDescent="0.2">
      <c r="A36" s="171">
        <v>23</v>
      </c>
      <c r="B36" s="172" t="s">
        <v>132</v>
      </c>
      <c r="C36" s="173" t="s">
        <v>133</v>
      </c>
      <c r="D36" s="174" t="s">
        <v>84</v>
      </c>
      <c r="E36" s="175">
        <v>1</v>
      </c>
      <c r="F36" s="175">
        <v>0</v>
      </c>
      <c r="G36" s="176">
        <f si="6" t="shared"/>
        <v>0</v>
      </c>
      <c r="O36" s="170">
        <v>2</v>
      </c>
      <c r="AA36" s="146">
        <v>3</v>
      </c>
      <c r="AB36" s="146">
        <v>7</v>
      </c>
      <c r="AC36" s="146" t="s">
        <v>132</v>
      </c>
      <c r="AZ36" s="146">
        <v>1</v>
      </c>
      <c r="BA36" s="146">
        <f si="7" t="shared"/>
        <v>0</v>
      </c>
      <c r="BB36" s="146">
        <f si="8" t="shared"/>
        <v>0</v>
      </c>
      <c r="BC36" s="146">
        <f si="9" t="shared"/>
        <v>0</v>
      </c>
      <c r="BD36" s="146">
        <f si="10" t="shared"/>
        <v>0</v>
      </c>
      <c r="BE36" s="146">
        <f si="11" t="shared"/>
        <v>0</v>
      </c>
      <c r="CA36" s="177">
        <v>3</v>
      </c>
      <c r="CB36" s="177">
        <v>7</v>
      </c>
      <c r="CZ36" s="146">
        <v>6.0000000000000001E-3</v>
      </c>
    </row>
    <row r="37" spans="1:104" x14ac:dyDescent="0.2">
      <c r="A37" s="171">
        <v>24</v>
      </c>
      <c r="B37" s="172" t="s">
        <v>134</v>
      </c>
      <c r="C37" s="173" t="s">
        <v>135</v>
      </c>
      <c r="D37" s="174" t="s">
        <v>84</v>
      </c>
      <c r="E37" s="175">
        <v>2</v>
      </c>
      <c r="F37" s="175">
        <v>0</v>
      </c>
      <c r="G37" s="176">
        <f si="6" t="shared"/>
        <v>0</v>
      </c>
      <c r="O37" s="170">
        <v>2</v>
      </c>
      <c r="AA37" s="146">
        <v>3</v>
      </c>
      <c r="AB37" s="146">
        <v>7</v>
      </c>
      <c r="AC37" s="146" t="s">
        <v>134</v>
      </c>
      <c r="AZ37" s="146">
        <v>1</v>
      </c>
      <c r="BA37" s="146">
        <f si="7" t="shared"/>
        <v>0</v>
      </c>
      <c r="BB37" s="146">
        <f si="8" t="shared"/>
        <v>0</v>
      </c>
      <c r="BC37" s="146">
        <f si="9" t="shared"/>
        <v>0</v>
      </c>
      <c r="BD37" s="146">
        <f si="10" t="shared"/>
        <v>0</v>
      </c>
      <c r="BE37" s="146">
        <f si="11" t="shared"/>
        <v>0</v>
      </c>
      <c r="CA37" s="177">
        <v>3</v>
      </c>
      <c r="CB37" s="177">
        <v>7</v>
      </c>
      <c r="CZ37" s="146">
        <v>6.0000000000000001E-3</v>
      </c>
    </row>
    <row r="38" spans="1:104" x14ac:dyDescent="0.2">
      <c r="A38" s="171">
        <v>25</v>
      </c>
      <c r="B38" s="172" t="s">
        <v>136</v>
      </c>
      <c r="C38" s="173" t="s">
        <v>137</v>
      </c>
      <c r="D38" s="174" t="s">
        <v>84</v>
      </c>
      <c r="E38" s="175">
        <v>1</v>
      </c>
      <c r="F38" s="175">
        <v>0</v>
      </c>
      <c r="G38" s="176">
        <f si="6" t="shared"/>
        <v>0</v>
      </c>
      <c r="O38" s="170">
        <v>2</v>
      </c>
      <c r="AA38" s="146">
        <v>3</v>
      </c>
      <c r="AB38" s="146">
        <v>7</v>
      </c>
      <c r="AC38" s="146">
        <v>42911600</v>
      </c>
      <c r="AZ38" s="146">
        <v>1</v>
      </c>
      <c r="BA38" s="146">
        <f si="7" t="shared"/>
        <v>0</v>
      </c>
      <c r="BB38" s="146">
        <f si="8" t="shared"/>
        <v>0</v>
      </c>
      <c r="BC38" s="146">
        <f si="9" t="shared"/>
        <v>0</v>
      </c>
      <c r="BD38" s="146">
        <f si="10" t="shared"/>
        <v>0</v>
      </c>
      <c r="BE38" s="146">
        <f si="11" t="shared"/>
        <v>0</v>
      </c>
      <c r="CA38" s="177">
        <v>3</v>
      </c>
      <c r="CB38" s="177">
        <v>7</v>
      </c>
      <c r="CZ38" s="146">
        <v>3.0000000000000001E-3</v>
      </c>
    </row>
    <row r="39" spans="1:104" x14ac:dyDescent="0.2">
      <c r="A39" s="171">
        <v>26</v>
      </c>
      <c r="B39" s="172" t="s">
        <v>138</v>
      </c>
      <c r="C39" s="173" t="s">
        <v>139</v>
      </c>
      <c r="D39" s="174" t="s">
        <v>84</v>
      </c>
      <c r="E39" s="175">
        <v>4</v>
      </c>
      <c r="F39" s="175">
        <v>0</v>
      </c>
      <c r="G39" s="176">
        <f si="6" t="shared"/>
        <v>0</v>
      </c>
      <c r="O39" s="170">
        <v>2</v>
      </c>
      <c r="AA39" s="146">
        <v>3</v>
      </c>
      <c r="AB39" s="146">
        <v>7</v>
      </c>
      <c r="AC39" s="146">
        <v>4295330102</v>
      </c>
      <c r="AZ39" s="146">
        <v>1</v>
      </c>
      <c r="BA39" s="146">
        <f si="7" t="shared"/>
        <v>0</v>
      </c>
      <c r="BB39" s="146">
        <f si="8" t="shared"/>
        <v>0</v>
      </c>
      <c r="BC39" s="146">
        <f si="9" t="shared"/>
        <v>0</v>
      </c>
      <c r="BD39" s="146">
        <f si="10" t="shared"/>
        <v>0</v>
      </c>
      <c r="BE39" s="146">
        <f si="11" t="shared"/>
        <v>0</v>
      </c>
      <c r="CA39" s="177">
        <v>3</v>
      </c>
      <c r="CB39" s="177">
        <v>7</v>
      </c>
      <c r="CZ39" s="146">
        <v>3.3E-3</v>
      </c>
    </row>
    <row r="40" spans="1:104" x14ac:dyDescent="0.2">
      <c r="A40" s="171">
        <v>27</v>
      </c>
      <c r="B40" s="172" t="s">
        <v>140</v>
      </c>
      <c r="C40" s="173" t="s">
        <v>141</v>
      </c>
      <c r="D40" s="174" t="s">
        <v>84</v>
      </c>
      <c r="E40" s="175">
        <v>2</v>
      </c>
      <c r="F40" s="175">
        <v>0</v>
      </c>
      <c r="G40" s="176">
        <f si="6" t="shared"/>
        <v>0</v>
      </c>
      <c r="O40" s="170">
        <v>2</v>
      </c>
      <c r="AA40" s="146">
        <v>3</v>
      </c>
      <c r="AB40" s="146">
        <v>7</v>
      </c>
      <c r="AC40" s="146">
        <v>42971074</v>
      </c>
      <c r="AZ40" s="146">
        <v>1</v>
      </c>
      <c r="BA40" s="146">
        <f si="7" t="shared"/>
        <v>0</v>
      </c>
      <c r="BB40" s="146">
        <f si="8" t="shared"/>
        <v>0</v>
      </c>
      <c r="BC40" s="146">
        <f si="9" t="shared"/>
        <v>0</v>
      </c>
      <c r="BD40" s="146">
        <f si="10" t="shared"/>
        <v>0</v>
      </c>
      <c r="BE40" s="146">
        <f si="11" t="shared"/>
        <v>0</v>
      </c>
      <c r="CA40" s="177">
        <v>3</v>
      </c>
      <c r="CB40" s="177">
        <v>7</v>
      </c>
      <c r="CZ40" s="146">
        <v>6.4999999999999997E-4</v>
      </c>
    </row>
    <row r="41" spans="1:104" x14ac:dyDescent="0.2">
      <c r="A41" s="171">
        <v>28</v>
      </c>
      <c r="B41" s="172" t="s">
        <v>142</v>
      </c>
      <c r="C41" s="173" t="s">
        <v>143</v>
      </c>
      <c r="D41" s="174" t="s">
        <v>84</v>
      </c>
      <c r="E41" s="175">
        <v>1</v>
      </c>
      <c r="F41" s="175">
        <v>0</v>
      </c>
      <c r="G41" s="176">
        <f si="6" t="shared"/>
        <v>0</v>
      </c>
      <c r="O41" s="170">
        <v>2</v>
      </c>
      <c r="AA41" s="146">
        <v>3</v>
      </c>
      <c r="AB41" s="146">
        <v>7</v>
      </c>
      <c r="AC41" s="146">
        <v>42971076</v>
      </c>
      <c r="AZ41" s="146">
        <v>1</v>
      </c>
      <c r="BA41" s="146">
        <f si="7" t="shared"/>
        <v>0</v>
      </c>
      <c r="BB41" s="146">
        <f si="8" t="shared"/>
        <v>0</v>
      </c>
      <c r="BC41" s="146">
        <f si="9" t="shared"/>
        <v>0</v>
      </c>
      <c r="BD41" s="146">
        <f si="10" t="shared"/>
        <v>0</v>
      </c>
      <c r="BE41" s="146">
        <f si="11" t="shared"/>
        <v>0</v>
      </c>
      <c r="CA41" s="177">
        <v>3</v>
      </c>
      <c r="CB41" s="177">
        <v>7</v>
      </c>
      <c r="CZ41" s="146">
        <v>1.1000000000000001E-3</v>
      </c>
    </row>
    <row r="42" spans="1:104" x14ac:dyDescent="0.2">
      <c r="A42" s="171">
        <v>29</v>
      </c>
      <c r="B42" s="172" t="s">
        <v>144</v>
      </c>
      <c r="C42" s="173" t="s">
        <v>145</v>
      </c>
      <c r="D42" s="174" t="s">
        <v>84</v>
      </c>
      <c r="E42" s="175">
        <v>1</v>
      </c>
      <c r="F42" s="175">
        <v>0</v>
      </c>
      <c r="G42" s="176">
        <f si="6" t="shared"/>
        <v>0</v>
      </c>
      <c r="O42" s="170">
        <v>2</v>
      </c>
      <c r="AA42" s="146">
        <v>3</v>
      </c>
      <c r="AB42" s="146">
        <v>7</v>
      </c>
      <c r="AC42" s="146">
        <v>42972303</v>
      </c>
      <c r="AZ42" s="146">
        <v>1</v>
      </c>
      <c r="BA42" s="146">
        <f si="7" t="shared"/>
        <v>0</v>
      </c>
      <c r="BB42" s="146">
        <f si="8" t="shared"/>
        <v>0</v>
      </c>
      <c r="BC42" s="146">
        <f si="9" t="shared"/>
        <v>0</v>
      </c>
      <c r="BD42" s="146">
        <f si="10" t="shared"/>
        <v>0</v>
      </c>
      <c r="BE42" s="146">
        <f si="11" t="shared"/>
        <v>0</v>
      </c>
      <c r="CA42" s="177">
        <v>3</v>
      </c>
      <c r="CB42" s="177">
        <v>7</v>
      </c>
      <c r="CZ42" s="146">
        <v>6.9999999999999999E-4</v>
      </c>
    </row>
    <row r="43" spans="1:104" x14ac:dyDescent="0.2">
      <c r="A43" s="171">
        <v>30</v>
      </c>
      <c r="B43" s="172" t="s">
        <v>146</v>
      </c>
      <c r="C43" s="173" t="s">
        <v>147</v>
      </c>
      <c r="D43" s="174" t="s">
        <v>84</v>
      </c>
      <c r="E43" s="175">
        <v>3</v>
      </c>
      <c r="F43" s="175">
        <v>0</v>
      </c>
      <c r="G43" s="176">
        <f si="6" t="shared"/>
        <v>0</v>
      </c>
      <c r="O43" s="170">
        <v>2</v>
      </c>
      <c r="AA43" s="146">
        <v>3</v>
      </c>
      <c r="AB43" s="146">
        <v>7</v>
      </c>
      <c r="AC43" s="146">
        <v>42972527</v>
      </c>
      <c r="AZ43" s="146">
        <v>1</v>
      </c>
      <c r="BA43" s="146">
        <f si="7" t="shared"/>
        <v>0</v>
      </c>
      <c r="BB43" s="146">
        <f si="8" t="shared"/>
        <v>0</v>
      </c>
      <c r="BC43" s="146">
        <f si="9" t="shared"/>
        <v>0</v>
      </c>
      <c r="BD43" s="146">
        <f si="10" t="shared"/>
        <v>0</v>
      </c>
      <c r="BE43" s="146">
        <f si="11" t="shared"/>
        <v>0</v>
      </c>
      <c r="CA43" s="177">
        <v>3</v>
      </c>
      <c r="CB43" s="177">
        <v>7</v>
      </c>
      <c r="CZ43" s="146">
        <v>8.9999999999999998E-4</v>
      </c>
    </row>
    <row r="44" spans="1:104" x14ac:dyDescent="0.2">
      <c r="A44" s="171">
        <v>31</v>
      </c>
      <c r="B44" s="172" t="s">
        <v>148</v>
      </c>
      <c r="C44" s="173" t="s">
        <v>149</v>
      </c>
      <c r="D44" s="174" t="s">
        <v>84</v>
      </c>
      <c r="E44" s="175">
        <v>1</v>
      </c>
      <c r="F44" s="175">
        <v>0</v>
      </c>
      <c r="G44" s="176">
        <f si="6" t="shared"/>
        <v>0</v>
      </c>
      <c r="O44" s="170">
        <v>2</v>
      </c>
      <c r="AA44" s="146">
        <v>3</v>
      </c>
      <c r="AB44" s="146">
        <v>7</v>
      </c>
      <c r="AC44" s="146">
        <v>42972529</v>
      </c>
      <c r="AZ44" s="146">
        <v>1</v>
      </c>
      <c r="BA44" s="146">
        <f si="7" t="shared"/>
        <v>0</v>
      </c>
      <c r="BB44" s="146">
        <f si="8" t="shared"/>
        <v>0</v>
      </c>
      <c r="BC44" s="146">
        <f si="9" t="shared"/>
        <v>0</v>
      </c>
      <c r="BD44" s="146">
        <f si="10" t="shared"/>
        <v>0</v>
      </c>
      <c r="BE44" s="146">
        <f si="11" t="shared"/>
        <v>0</v>
      </c>
      <c r="CA44" s="177">
        <v>3</v>
      </c>
      <c r="CB44" s="177">
        <v>7</v>
      </c>
      <c r="CZ44" s="146">
        <v>1.8E-3</v>
      </c>
    </row>
    <row r="45" spans="1:104" x14ac:dyDescent="0.2">
      <c r="A45" s="171">
        <v>32</v>
      </c>
      <c r="B45" s="172" t="s">
        <v>150</v>
      </c>
      <c r="C45" s="173" t="s">
        <v>151</v>
      </c>
      <c r="D45" s="174" t="s">
        <v>84</v>
      </c>
      <c r="E45" s="175">
        <v>2</v>
      </c>
      <c r="F45" s="175">
        <v>0</v>
      </c>
      <c r="G45" s="176">
        <f si="6" t="shared"/>
        <v>0</v>
      </c>
      <c r="O45" s="170">
        <v>2</v>
      </c>
      <c r="AA45" s="146">
        <v>3</v>
      </c>
      <c r="AB45" s="146">
        <v>7</v>
      </c>
      <c r="AC45" s="146">
        <v>42972531</v>
      </c>
      <c r="AZ45" s="146">
        <v>1</v>
      </c>
      <c r="BA45" s="146">
        <f si="7" t="shared"/>
        <v>0</v>
      </c>
      <c r="BB45" s="146">
        <f si="8" t="shared"/>
        <v>0</v>
      </c>
      <c r="BC45" s="146">
        <f si="9" t="shared"/>
        <v>0</v>
      </c>
      <c r="BD45" s="146">
        <f si="10" t="shared"/>
        <v>0</v>
      </c>
      <c r="BE45" s="146">
        <f si="11" t="shared"/>
        <v>0</v>
      </c>
      <c r="CA45" s="177">
        <v>3</v>
      </c>
      <c r="CB45" s="177">
        <v>7</v>
      </c>
      <c r="CZ45" s="146">
        <v>2.3E-3</v>
      </c>
    </row>
    <row r="46" spans="1:104" x14ac:dyDescent="0.2">
      <c r="A46" s="171">
        <v>33</v>
      </c>
      <c r="B46" s="172" t="s">
        <v>152</v>
      </c>
      <c r="C46" s="173" t="s">
        <v>153</v>
      </c>
      <c r="D46" s="174" t="s">
        <v>84</v>
      </c>
      <c r="E46" s="175">
        <v>2</v>
      </c>
      <c r="F46" s="175">
        <v>0</v>
      </c>
      <c r="G46" s="176">
        <f si="6" t="shared"/>
        <v>0</v>
      </c>
      <c r="O46" s="170">
        <v>2</v>
      </c>
      <c r="AA46" s="146">
        <v>3</v>
      </c>
      <c r="AB46" s="146">
        <v>7</v>
      </c>
      <c r="AC46" s="146">
        <v>42976000</v>
      </c>
      <c r="AZ46" s="146">
        <v>1</v>
      </c>
      <c r="BA46" s="146">
        <f si="7" t="shared"/>
        <v>0</v>
      </c>
      <c r="BB46" s="146">
        <f si="8" t="shared"/>
        <v>0</v>
      </c>
      <c r="BC46" s="146">
        <f si="9" t="shared"/>
        <v>0</v>
      </c>
      <c r="BD46" s="146">
        <f si="10" t="shared"/>
        <v>0</v>
      </c>
      <c r="BE46" s="146">
        <f si="11" t="shared"/>
        <v>0</v>
      </c>
      <c r="CA46" s="177">
        <v>3</v>
      </c>
      <c r="CB46" s="177">
        <v>7</v>
      </c>
      <c r="CZ46" s="146">
        <v>4.4000000000000003E-3</v>
      </c>
    </row>
    <row r="47" spans="1:104" x14ac:dyDescent="0.2">
      <c r="A47" s="171">
        <v>34</v>
      </c>
      <c r="B47" s="172" t="s">
        <v>154</v>
      </c>
      <c r="C47" s="173" t="s">
        <v>155</v>
      </c>
      <c r="D47" s="174" t="s">
        <v>84</v>
      </c>
      <c r="E47" s="175">
        <v>2</v>
      </c>
      <c r="F47" s="175">
        <v>0</v>
      </c>
      <c r="G47" s="176">
        <f si="6" t="shared"/>
        <v>0</v>
      </c>
      <c r="O47" s="170">
        <v>2</v>
      </c>
      <c r="AA47" s="146">
        <v>3</v>
      </c>
      <c r="AB47" s="146">
        <v>7</v>
      </c>
      <c r="AC47" s="146">
        <v>42976001</v>
      </c>
      <c r="AZ47" s="146">
        <v>1</v>
      </c>
      <c r="BA47" s="146">
        <f si="7" t="shared"/>
        <v>0</v>
      </c>
      <c r="BB47" s="146">
        <f si="8" t="shared"/>
        <v>0</v>
      </c>
      <c r="BC47" s="146">
        <f si="9" t="shared"/>
        <v>0</v>
      </c>
      <c r="BD47" s="146">
        <f si="10" t="shared"/>
        <v>0</v>
      </c>
      <c r="BE47" s="146">
        <f si="11" t="shared"/>
        <v>0</v>
      </c>
      <c r="CA47" s="177">
        <v>3</v>
      </c>
      <c r="CB47" s="177">
        <v>7</v>
      </c>
      <c r="CZ47" s="146">
        <v>4.7000000000000002E-3</v>
      </c>
    </row>
    <row r="48" spans="1:104" x14ac:dyDescent="0.2">
      <c r="A48" s="171">
        <v>35</v>
      </c>
      <c r="B48" s="172" t="s">
        <v>156</v>
      </c>
      <c r="C48" s="173" t="s">
        <v>157</v>
      </c>
      <c r="D48" s="174" t="s">
        <v>84</v>
      </c>
      <c r="E48" s="175">
        <v>15</v>
      </c>
      <c r="F48" s="175">
        <v>0</v>
      </c>
      <c r="G48" s="176">
        <f si="6" t="shared"/>
        <v>0</v>
      </c>
      <c r="O48" s="170">
        <v>2</v>
      </c>
      <c r="AA48" s="146">
        <v>3</v>
      </c>
      <c r="AB48" s="146">
        <v>7</v>
      </c>
      <c r="AC48" s="146">
        <v>42981281</v>
      </c>
      <c r="AZ48" s="146">
        <v>1</v>
      </c>
      <c r="BA48" s="146">
        <f si="7" t="shared"/>
        <v>0</v>
      </c>
      <c r="BB48" s="146">
        <f si="8" t="shared"/>
        <v>0</v>
      </c>
      <c r="BC48" s="146">
        <f si="9" t="shared"/>
        <v>0</v>
      </c>
      <c r="BD48" s="146">
        <f si="10" t="shared"/>
        <v>0</v>
      </c>
      <c r="BE48" s="146">
        <f si="11" t="shared"/>
        <v>0</v>
      </c>
      <c r="CA48" s="177">
        <v>3</v>
      </c>
      <c r="CB48" s="177">
        <v>7</v>
      </c>
      <c r="CZ48" s="146">
        <v>2.0500000000000002E-3</v>
      </c>
    </row>
    <row r="49" spans="1:104" x14ac:dyDescent="0.2">
      <c r="A49" s="171">
        <v>36</v>
      </c>
      <c r="B49" s="172" t="s">
        <v>158</v>
      </c>
      <c r="C49" s="173" t="s">
        <v>159</v>
      </c>
      <c r="D49" s="174" t="s">
        <v>84</v>
      </c>
      <c r="E49" s="175">
        <v>8</v>
      </c>
      <c r="F49" s="175">
        <v>0</v>
      </c>
      <c r="G49" s="176">
        <f si="6" t="shared"/>
        <v>0</v>
      </c>
      <c r="O49" s="170">
        <v>2</v>
      </c>
      <c r="AA49" s="146">
        <v>3</v>
      </c>
      <c r="AB49" s="146">
        <v>7</v>
      </c>
      <c r="AC49" s="146">
        <v>42981292</v>
      </c>
      <c r="AZ49" s="146">
        <v>1</v>
      </c>
      <c r="BA49" s="146">
        <f si="7" t="shared"/>
        <v>0</v>
      </c>
      <c r="BB49" s="146">
        <f si="8" t="shared"/>
        <v>0</v>
      </c>
      <c r="BC49" s="146">
        <f si="9" t="shared"/>
        <v>0</v>
      </c>
      <c r="BD49" s="146">
        <f si="10" t="shared"/>
        <v>0</v>
      </c>
      <c r="BE49" s="146">
        <f si="11" t="shared"/>
        <v>0</v>
      </c>
      <c r="CA49" s="177">
        <v>3</v>
      </c>
      <c r="CB49" s="177">
        <v>7</v>
      </c>
      <c r="CZ49" s="146">
        <v>2.65E-3</v>
      </c>
    </row>
    <row r="50" spans="1:104" x14ac:dyDescent="0.2">
      <c r="A50" s="171">
        <v>37</v>
      </c>
      <c r="B50" s="172" t="s">
        <v>160</v>
      </c>
      <c r="C50" s="173" t="s">
        <v>161</v>
      </c>
      <c r="D50" s="174" t="s">
        <v>84</v>
      </c>
      <c r="E50" s="175">
        <v>5</v>
      </c>
      <c r="F50" s="175">
        <v>0</v>
      </c>
      <c r="G50" s="176">
        <f si="6" t="shared"/>
        <v>0</v>
      </c>
      <c r="O50" s="170">
        <v>2</v>
      </c>
      <c r="AA50" s="146">
        <v>3</v>
      </c>
      <c r="AB50" s="146">
        <v>7</v>
      </c>
      <c r="AC50" s="146">
        <v>42981303</v>
      </c>
      <c r="AZ50" s="146">
        <v>1</v>
      </c>
      <c r="BA50" s="146">
        <f si="7" t="shared"/>
        <v>0</v>
      </c>
      <c r="BB50" s="146">
        <f si="8" t="shared"/>
        <v>0</v>
      </c>
      <c r="BC50" s="146">
        <f si="9" t="shared"/>
        <v>0</v>
      </c>
      <c r="BD50" s="146">
        <f si="10" t="shared"/>
        <v>0</v>
      </c>
      <c r="BE50" s="146">
        <f si="11" t="shared"/>
        <v>0</v>
      </c>
      <c r="CA50" s="177">
        <v>3</v>
      </c>
      <c r="CB50" s="177">
        <v>7</v>
      </c>
      <c r="CZ50" s="146">
        <v>3.3600000000000001E-3</v>
      </c>
    </row>
    <row r="51" spans="1:104" x14ac:dyDescent="0.2">
      <c r="A51" s="171">
        <v>38</v>
      </c>
      <c r="B51" s="172" t="s">
        <v>162</v>
      </c>
      <c r="C51" s="173" t="s">
        <v>163</v>
      </c>
      <c r="D51" s="174" t="s">
        <v>84</v>
      </c>
      <c r="E51" s="175">
        <v>3</v>
      </c>
      <c r="F51" s="175">
        <v>0</v>
      </c>
      <c r="G51" s="176">
        <f si="6" t="shared"/>
        <v>0</v>
      </c>
      <c r="O51" s="170">
        <v>2</v>
      </c>
      <c r="AA51" s="146">
        <v>3</v>
      </c>
      <c r="AB51" s="146">
        <v>7</v>
      </c>
      <c r="AC51" s="146">
        <v>4298201012</v>
      </c>
      <c r="AZ51" s="146">
        <v>1</v>
      </c>
      <c r="BA51" s="146">
        <f si="7" t="shared"/>
        <v>0</v>
      </c>
      <c r="BB51" s="146">
        <f si="8" t="shared"/>
        <v>0</v>
      </c>
      <c r="BC51" s="146">
        <f si="9" t="shared"/>
        <v>0</v>
      </c>
      <c r="BD51" s="146">
        <f si="10" t="shared"/>
        <v>0</v>
      </c>
      <c r="BE51" s="146">
        <f si="11" t="shared"/>
        <v>0</v>
      </c>
      <c r="CA51" s="177">
        <v>3</v>
      </c>
      <c r="CB51" s="177">
        <v>7</v>
      </c>
      <c r="CZ51" s="146">
        <v>5.1200000000000004E-3</v>
      </c>
    </row>
    <row r="52" spans="1:104" x14ac:dyDescent="0.2">
      <c r="A52" s="171">
        <v>39</v>
      </c>
      <c r="B52" s="172" t="s">
        <v>164</v>
      </c>
      <c r="C52" s="173" t="s">
        <v>165</v>
      </c>
      <c r="D52" s="174" t="s">
        <v>84</v>
      </c>
      <c r="E52" s="175">
        <v>6</v>
      </c>
      <c r="F52" s="175">
        <v>0</v>
      </c>
      <c r="G52" s="176">
        <f si="6" t="shared"/>
        <v>0</v>
      </c>
      <c r="O52" s="170">
        <v>2</v>
      </c>
      <c r="AA52" s="146">
        <v>3</v>
      </c>
      <c r="AB52" s="146">
        <v>7</v>
      </c>
      <c r="AC52" s="146">
        <v>4298201013</v>
      </c>
      <c r="AZ52" s="146">
        <v>1</v>
      </c>
      <c r="BA52" s="146">
        <f si="7" t="shared"/>
        <v>0</v>
      </c>
      <c r="BB52" s="146">
        <f si="8" t="shared"/>
        <v>0</v>
      </c>
      <c r="BC52" s="146">
        <f si="9" t="shared"/>
        <v>0</v>
      </c>
      <c r="BD52" s="146">
        <f si="10" t="shared"/>
        <v>0</v>
      </c>
      <c r="BE52" s="146">
        <f si="11" t="shared"/>
        <v>0</v>
      </c>
      <c r="CA52" s="177">
        <v>3</v>
      </c>
      <c r="CB52" s="177">
        <v>7</v>
      </c>
      <c r="CZ52" s="146">
        <v>6.4000000000000003E-3</v>
      </c>
    </row>
    <row r="53" spans="1:104" x14ac:dyDescent="0.2">
      <c r="A53" s="171">
        <v>40</v>
      </c>
      <c r="B53" s="172" t="s">
        <v>166</v>
      </c>
      <c r="C53" s="173" t="s">
        <v>167</v>
      </c>
      <c r="D53" s="174" t="s">
        <v>84</v>
      </c>
      <c r="E53" s="175">
        <v>5</v>
      </c>
      <c r="F53" s="175">
        <v>0</v>
      </c>
      <c r="G53" s="176">
        <f si="6" t="shared"/>
        <v>0</v>
      </c>
      <c r="O53" s="170">
        <v>2</v>
      </c>
      <c r="AA53" s="146">
        <v>3</v>
      </c>
      <c r="AB53" s="146">
        <v>7</v>
      </c>
      <c r="AC53" s="146">
        <v>429822003</v>
      </c>
      <c r="AZ53" s="146">
        <v>1</v>
      </c>
      <c r="BA53" s="146">
        <f si="7" t="shared"/>
        <v>0</v>
      </c>
      <c r="BB53" s="146">
        <f si="8" t="shared"/>
        <v>0</v>
      </c>
      <c r="BC53" s="146">
        <f si="9" t="shared"/>
        <v>0</v>
      </c>
      <c r="BD53" s="146">
        <f si="10" t="shared"/>
        <v>0</v>
      </c>
      <c r="BE53" s="146">
        <f si="11" t="shared"/>
        <v>0</v>
      </c>
      <c r="CA53" s="177">
        <v>3</v>
      </c>
      <c r="CB53" s="177">
        <v>7</v>
      </c>
      <c r="CZ53" s="146">
        <v>6.9999999999999999E-4</v>
      </c>
    </row>
    <row r="54" spans="1:104" x14ac:dyDescent="0.2">
      <c r="A54" s="171">
        <v>41</v>
      </c>
      <c r="B54" s="172" t="s">
        <v>168</v>
      </c>
      <c r="C54" s="173" t="s">
        <v>169</v>
      </c>
      <c r="D54" s="174" t="s">
        <v>84</v>
      </c>
      <c r="E54" s="175">
        <v>3</v>
      </c>
      <c r="F54" s="175">
        <v>0</v>
      </c>
      <c r="G54" s="176">
        <f si="6" t="shared"/>
        <v>0</v>
      </c>
      <c r="O54" s="170">
        <v>2</v>
      </c>
      <c r="AA54" s="146">
        <v>3</v>
      </c>
      <c r="AB54" s="146">
        <v>7</v>
      </c>
      <c r="AC54" s="146">
        <v>429822005</v>
      </c>
      <c r="AZ54" s="146">
        <v>1</v>
      </c>
      <c r="BA54" s="146">
        <f si="7" t="shared"/>
        <v>0</v>
      </c>
      <c r="BB54" s="146">
        <f si="8" t="shared"/>
        <v>0</v>
      </c>
      <c r="BC54" s="146">
        <f si="9" t="shared"/>
        <v>0</v>
      </c>
      <c r="BD54" s="146">
        <f si="10" t="shared"/>
        <v>0</v>
      </c>
      <c r="BE54" s="146">
        <f si="11" t="shared"/>
        <v>0</v>
      </c>
      <c r="CA54" s="177">
        <v>3</v>
      </c>
      <c r="CB54" s="177">
        <v>7</v>
      </c>
      <c r="CZ54" s="146">
        <v>1.1000000000000001E-3</v>
      </c>
    </row>
    <row r="55" spans="1:104" x14ac:dyDescent="0.2">
      <c r="A55" s="171">
        <v>42</v>
      </c>
      <c r="B55" s="172" t="s">
        <v>170</v>
      </c>
      <c r="C55" s="173" t="s">
        <v>171</v>
      </c>
      <c r="D55" s="174" t="s">
        <v>84</v>
      </c>
      <c r="E55" s="175">
        <v>1</v>
      </c>
      <c r="F55" s="175">
        <v>0</v>
      </c>
      <c r="G55" s="176">
        <f si="6" t="shared"/>
        <v>0</v>
      </c>
      <c r="O55" s="170">
        <v>2</v>
      </c>
      <c r="AA55" s="146">
        <v>3</v>
      </c>
      <c r="AB55" s="146">
        <v>7</v>
      </c>
      <c r="AC55" s="146">
        <v>429822006</v>
      </c>
      <c r="AZ55" s="146">
        <v>1</v>
      </c>
      <c r="BA55" s="146">
        <f si="7" t="shared"/>
        <v>0</v>
      </c>
      <c r="BB55" s="146">
        <f si="8" t="shared"/>
        <v>0</v>
      </c>
      <c r="BC55" s="146">
        <f si="9" t="shared"/>
        <v>0</v>
      </c>
      <c r="BD55" s="146">
        <f si="10" t="shared"/>
        <v>0</v>
      </c>
      <c r="BE55" s="146">
        <f si="11" t="shared"/>
        <v>0</v>
      </c>
      <c r="CA55" s="177">
        <v>3</v>
      </c>
      <c r="CB55" s="177">
        <v>7</v>
      </c>
      <c r="CZ55" s="146">
        <v>1.2999999999999999E-3</v>
      </c>
    </row>
    <row r="56" spans="1:104" x14ac:dyDescent="0.2">
      <c r="A56" s="178"/>
      <c r="B56" s="179" t="s">
        <v>74</v>
      </c>
      <c r="C56" s="180" t="str">
        <f>CONCATENATE(B25," ",C25)</f>
        <v>728 Vzduchotechnika</v>
      </c>
      <c r="D56" s="181"/>
      <c r="E56" s="182"/>
      <c r="F56" s="183"/>
      <c r="G56" s="184">
        <f>SUM(G25:G55)</f>
        <v>0</v>
      </c>
      <c r="O56" s="170">
        <v>4</v>
      </c>
      <c r="BA56" s="185">
        <f>SUM(BA25:BA55)</f>
        <v>0</v>
      </c>
      <c r="BB56" s="185">
        <f>SUM(BB25:BB55)</f>
        <v>0</v>
      </c>
      <c r="BC56" s="185">
        <f>SUM(BC25:BC55)</f>
        <v>0</v>
      </c>
      <c r="BD56" s="185">
        <f>SUM(BD25:BD55)</f>
        <v>0</v>
      </c>
      <c r="BE56" s="185">
        <f>SUM(BE25:BE55)</f>
        <v>0</v>
      </c>
    </row>
    <row r="57" spans="1:104" x14ac:dyDescent="0.2">
      <c r="A57" s="163" t="s">
        <v>72</v>
      </c>
      <c r="B57" s="164" t="s">
        <v>172</v>
      </c>
      <c r="C57" s="165" t="s">
        <v>173</v>
      </c>
      <c r="D57" s="166"/>
      <c r="E57" s="167"/>
      <c r="F57" s="167"/>
      <c r="G57" s="168"/>
      <c r="H57" s="169"/>
      <c r="I57" s="169"/>
      <c r="O57" s="170">
        <v>1</v>
      </c>
    </row>
    <row r="58" spans="1:104" x14ac:dyDescent="0.2">
      <c r="A58" s="171">
        <v>43</v>
      </c>
      <c r="B58" s="172" t="s">
        <v>174</v>
      </c>
      <c r="C58" s="173" t="s">
        <v>175</v>
      </c>
      <c r="D58" s="174" t="s">
        <v>115</v>
      </c>
      <c r="E58" s="175">
        <v>22.4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1.259E-2</v>
      </c>
    </row>
    <row r="59" spans="1:104" x14ac:dyDescent="0.2">
      <c r="A59" s="178"/>
      <c r="B59" s="179" t="s">
        <v>74</v>
      </c>
      <c r="C59" s="180" t="str">
        <f>CONCATENATE(B57," ",C57)</f>
        <v>95 Dokončovací konstrukce na pozemních stavbách</v>
      </c>
      <c r="D59" s="181"/>
      <c r="E59" s="182"/>
      <c r="F59" s="183"/>
      <c r="G59" s="184">
        <f>SUM(G57:G58)</f>
        <v>0</v>
      </c>
      <c r="O59" s="170">
        <v>4</v>
      </c>
      <c r="BA59" s="185">
        <f>SUM(BA57:BA58)</f>
        <v>0</v>
      </c>
      <c r="BB59" s="185">
        <f>SUM(BB57:BB58)</f>
        <v>0</v>
      </c>
      <c r="BC59" s="185">
        <f>SUM(BC57:BC58)</f>
        <v>0</v>
      </c>
      <c r="BD59" s="185">
        <f>SUM(BD57:BD58)</f>
        <v>0</v>
      </c>
      <c r="BE59" s="185">
        <f>SUM(BE57:BE58)</f>
        <v>0</v>
      </c>
    </row>
    <row r="60" spans="1:104" x14ac:dyDescent="0.2">
      <c r="A60" s="163" t="s">
        <v>72</v>
      </c>
      <c r="B60" s="164" t="s">
        <v>176</v>
      </c>
      <c r="C60" s="165" t="s">
        <v>177</v>
      </c>
      <c r="D60" s="166"/>
      <c r="E60" s="167"/>
      <c r="F60" s="167"/>
      <c r="G60" s="168"/>
      <c r="H60" s="169"/>
      <c r="I60" s="169"/>
      <c r="O60" s="170">
        <v>1</v>
      </c>
    </row>
    <row ht="22.5" r="61" spans="1:104" x14ac:dyDescent="0.2">
      <c r="A61" s="171">
        <v>44</v>
      </c>
      <c r="B61" s="172" t="s">
        <v>178</v>
      </c>
      <c r="C61" s="173" t="s">
        <v>179</v>
      </c>
      <c r="D61" s="174" t="s">
        <v>91</v>
      </c>
      <c r="E61" s="175">
        <v>27.36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1</v>
      </c>
      <c r="CZ61" s="146">
        <v>0</v>
      </c>
    </row>
    <row r="62" spans="1:104" x14ac:dyDescent="0.2">
      <c r="A62" s="171">
        <v>45</v>
      </c>
      <c r="B62" s="172" t="s">
        <v>180</v>
      </c>
      <c r="C62" s="173" t="s">
        <v>181</v>
      </c>
      <c r="D62" s="174" t="s">
        <v>84</v>
      </c>
      <c r="E62" s="175">
        <v>1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1</v>
      </c>
      <c r="CZ62" s="146">
        <v>0</v>
      </c>
    </row>
    <row r="63" spans="1:104" x14ac:dyDescent="0.2">
      <c r="A63" s="171">
        <v>46</v>
      </c>
      <c r="B63" s="172" t="s">
        <v>182</v>
      </c>
      <c r="C63" s="173" t="s">
        <v>183</v>
      </c>
      <c r="D63" s="174" t="s">
        <v>184</v>
      </c>
      <c r="E63" s="175">
        <v>2.1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1</v>
      </c>
      <c r="CZ63" s="146">
        <v>1E-3</v>
      </c>
    </row>
    <row r="64" spans="1:104" x14ac:dyDescent="0.2">
      <c r="A64" s="178"/>
      <c r="B64" s="179" t="s">
        <v>74</v>
      </c>
      <c r="C64" s="180" t="str">
        <f>CONCATENATE(B60," ",C60)</f>
        <v>96 Bourání konstrukcí</v>
      </c>
      <c r="D64" s="181"/>
      <c r="E64" s="182"/>
      <c r="F64" s="183"/>
      <c r="G64" s="184">
        <f>SUM(G60:G63)</f>
        <v>0</v>
      </c>
      <c r="O64" s="170">
        <v>4</v>
      </c>
      <c r="BA64" s="185">
        <f>SUM(BA60:BA63)</f>
        <v>0</v>
      </c>
      <c r="BB64" s="185">
        <f>SUM(BB60:BB63)</f>
        <v>0</v>
      </c>
      <c r="BC64" s="185">
        <f>SUM(BC60:BC63)</f>
        <v>0</v>
      </c>
      <c r="BD64" s="185">
        <f>SUM(BD60:BD63)</f>
        <v>0</v>
      </c>
      <c r="BE64" s="185">
        <f>SUM(BE60:BE63)</f>
        <v>0</v>
      </c>
    </row>
    <row r="65" spans="1:104" x14ac:dyDescent="0.2">
      <c r="A65" s="163" t="s">
        <v>72</v>
      </c>
      <c r="B65" s="164" t="s">
        <v>185</v>
      </c>
      <c r="C65" s="165" t="s">
        <v>186</v>
      </c>
      <c r="D65" s="166"/>
      <c r="E65" s="167"/>
      <c r="F65" s="167"/>
      <c r="G65" s="168"/>
      <c r="H65" s="169"/>
      <c r="I65" s="169"/>
      <c r="O65" s="170">
        <v>1</v>
      </c>
    </row>
    <row r="66" spans="1:104" x14ac:dyDescent="0.2">
      <c r="A66" s="171">
        <v>47</v>
      </c>
      <c r="B66" s="172" t="s">
        <v>187</v>
      </c>
      <c r="C66" s="173" t="s">
        <v>188</v>
      </c>
      <c r="D66" s="174" t="s">
        <v>84</v>
      </c>
      <c r="E66" s="175">
        <v>2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1</v>
      </c>
      <c r="CZ66" s="146">
        <v>0</v>
      </c>
    </row>
    <row r="67" spans="1:104" x14ac:dyDescent="0.2">
      <c r="A67" s="171">
        <v>48</v>
      </c>
      <c r="B67" s="172" t="s">
        <v>189</v>
      </c>
      <c r="C67" s="173" t="s">
        <v>190</v>
      </c>
      <c r="D67" s="174" t="s">
        <v>84</v>
      </c>
      <c r="E67" s="175">
        <v>4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1</v>
      </c>
      <c r="CZ67" s="146">
        <v>6.7000000000000002E-4</v>
      </c>
    </row>
    <row r="68" spans="1:104" x14ac:dyDescent="0.2">
      <c r="A68" s="171">
        <v>49</v>
      </c>
      <c r="B68" s="172" t="s">
        <v>191</v>
      </c>
      <c r="C68" s="173" t="s">
        <v>192</v>
      </c>
      <c r="D68" s="174" t="s">
        <v>91</v>
      </c>
      <c r="E68" s="175">
        <v>0.63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1</v>
      </c>
      <c r="CZ68" s="146">
        <v>1.82E-3</v>
      </c>
    </row>
    <row r="69" spans="1:104" x14ac:dyDescent="0.2">
      <c r="A69" s="171">
        <v>50</v>
      </c>
      <c r="B69" s="172" t="s">
        <v>193</v>
      </c>
      <c r="C69" s="173" t="s">
        <v>194</v>
      </c>
      <c r="D69" s="174" t="s">
        <v>91</v>
      </c>
      <c r="E69" s="175">
        <v>1.79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1</v>
      </c>
      <c r="CZ69" s="146">
        <v>1.82E-3</v>
      </c>
    </row>
    <row r="70" spans="1:104" x14ac:dyDescent="0.2">
      <c r="A70" s="171">
        <v>51</v>
      </c>
      <c r="B70" s="172" t="s">
        <v>195</v>
      </c>
      <c r="C70" s="173" t="s">
        <v>196</v>
      </c>
      <c r="D70" s="174" t="s">
        <v>84</v>
      </c>
      <c r="E70" s="175">
        <v>1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</v>
      </c>
    </row>
    <row r="71" spans="1:104" x14ac:dyDescent="0.2">
      <c r="A71" s="178"/>
      <c r="B71" s="179" t="s">
        <v>74</v>
      </c>
      <c r="C71" s="180" t="str">
        <f>CONCATENATE(B65," ",C65)</f>
        <v>97 Prorážení otvorů</v>
      </c>
      <c r="D71" s="181"/>
      <c r="E71" s="182"/>
      <c r="F71" s="183"/>
      <c r="G71" s="184">
        <f>SUM(G65:G70)</f>
        <v>0</v>
      </c>
      <c r="O71" s="170">
        <v>4</v>
      </c>
      <c r="BA71" s="185">
        <f>SUM(BA65:BA70)</f>
        <v>0</v>
      </c>
      <c r="BB71" s="185">
        <f>SUM(BB65:BB70)</f>
        <v>0</v>
      </c>
      <c r="BC71" s="185">
        <f>SUM(BC65:BC70)</f>
        <v>0</v>
      </c>
      <c r="BD71" s="185">
        <f>SUM(BD65:BD70)</f>
        <v>0</v>
      </c>
      <c r="BE71" s="185">
        <f>SUM(BE65:BE70)</f>
        <v>0</v>
      </c>
    </row>
    <row r="72" spans="1:104" x14ac:dyDescent="0.2">
      <c r="A72" s="163" t="s">
        <v>72</v>
      </c>
      <c r="B72" s="164" t="s">
        <v>197</v>
      </c>
      <c r="C72" s="165" t="s">
        <v>198</v>
      </c>
      <c r="D72" s="166"/>
      <c r="E72" s="167"/>
      <c r="F72" s="167"/>
      <c r="G72" s="168"/>
      <c r="H72" s="169"/>
      <c r="I72" s="169"/>
      <c r="O72" s="170">
        <v>1</v>
      </c>
    </row>
    <row ht="22.5" r="73" spans="1:104" x14ac:dyDescent="0.2">
      <c r="A73" s="171">
        <v>52</v>
      </c>
      <c r="B73" s="172" t="s">
        <v>199</v>
      </c>
      <c r="C73" s="173" t="s">
        <v>200</v>
      </c>
      <c r="D73" s="174" t="s">
        <v>184</v>
      </c>
      <c r="E73" s="175">
        <v>27.45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</v>
      </c>
    </row>
    <row r="74" spans="1:104" x14ac:dyDescent="0.2">
      <c r="A74" s="171">
        <v>53</v>
      </c>
      <c r="B74" s="172" t="s">
        <v>201</v>
      </c>
      <c r="C74" s="173" t="s">
        <v>202</v>
      </c>
      <c r="D74" s="174" t="s">
        <v>184</v>
      </c>
      <c r="E74" s="175">
        <v>27.45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7</v>
      </c>
      <c r="CZ74" s="146">
        <v>4.0999999999999999E-4</v>
      </c>
    </row>
    <row r="75" spans="1:104" x14ac:dyDescent="0.2">
      <c r="A75" s="171">
        <v>54</v>
      </c>
      <c r="B75" s="172" t="s">
        <v>203</v>
      </c>
      <c r="C75" s="173" t="s">
        <v>204</v>
      </c>
      <c r="D75" s="174" t="s">
        <v>205</v>
      </c>
      <c r="E75" s="175">
        <v>9</v>
      </c>
      <c r="F75" s="175">
        <v>0</v>
      </c>
      <c r="G75" s="176">
        <f>E75*F75</f>
        <v>0</v>
      </c>
      <c r="O75" s="170">
        <v>2</v>
      </c>
      <c r="AA75" s="146">
        <v>3</v>
      </c>
      <c r="AB75" s="146">
        <v>7</v>
      </c>
      <c r="AC75" s="146">
        <v>11163111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3</v>
      </c>
      <c r="CB75" s="177">
        <v>7</v>
      </c>
      <c r="CZ75" s="146">
        <v>1E-3</v>
      </c>
    </row>
    <row r="76" spans="1:104" x14ac:dyDescent="0.2">
      <c r="A76" s="171">
        <v>55</v>
      </c>
      <c r="B76" s="172" t="s">
        <v>206</v>
      </c>
      <c r="C76" s="173" t="s">
        <v>207</v>
      </c>
      <c r="D76" s="174" t="s">
        <v>184</v>
      </c>
      <c r="E76" s="175">
        <v>32</v>
      </c>
      <c r="F76" s="175">
        <v>0</v>
      </c>
      <c r="G76" s="176">
        <f>E76*F76</f>
        <v>0</v>
      </c>
      <c r="O76" s="170">
        <v>2</v>
      </c>
      <c r="AA76" s="146">
        <v>3</v>
      </c>
      <c r="AB76" s="146">
        <v>7</v>
      </c>
      <c r="AC76" s="146">
        <v>62832132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3</v>
      </c>
      <c r="CB76" s="177">
        <v>7</v>
      </c>
      <c r="CZ76" s="146">
        <v>3.8800000000000002E-3</v>
      </c>
    </row>
    <row r="77" spans="1:104" x14ac:dyDescent="0.2">
      <c r="A77" s="178"/>
      <c r="B77" s="179" t="s">
        <v>74</v>
      </c>
      <c r="C77" s="180" t="str">
        <f>CONCATENATE(B72," ",C72)</f>
        <v>711 Izolace proti vodě</v>
      </c>
      <c r="D77" s="181"/>
      <c r="E77" s="182"/>
      <c r="F77" s="183"/>
      <c r="G77" s="184">
        <f>SUM(G72:G76)</f>
        <v>0</v>
      </c>
      <c r="O77" s="170">
        <v>4</v>
      </c>
      <c r="BA77" s="185">
        <f>SUM(BA72:BA76)</f>
        <v>0</v>
      </c>
      <c r="BB77" s="185">
        <f>SUM(BB72:BB76)</f>
        <v>0</v>
      </c>
      <c r="BC77" s="185">
        <f>SUM(BC72:BC76)</f>
        <v>0</v>
      </c>
      <c r="BD77" s="185">
        <f>SUM(BD72:BD76)</f>
        <v>0</v>
      </c>
      <c r="BE77" s="185">
        <f>SUM(BE72:BE76)</f>
        <v>0</v>
      </c>
    </row>
    <row r="78" spans="1:104" x14ac:dyDescent="0.2">
      <c r="A78" s="163" t="s">
        <v>72</v>
      </c>
      <c r="B78" s="164" t="s">
        <v>208</v>
      </c>
      <c r="C78" s="165" t="s">
        <v>209</v>
      </c>
      <c r="D78" s="166"/>
      <c r="E78" s="167"/>
      <c r="F78" s="167"/>
      <c r="G78" s="168"/>
      <c r="H78" s="169"/>
      <c r="I78" s="169"/>
      <c r="O78" s="170">
        <v>1</v>
      </c>
    </row>
    <row r="79" spans="1:104" x14ac:dyDescent="0.2">
      <c r="A79" s="171">
        <v>56</v>
      </c>
      <c r="B79" s="172" t="s">
        <v>210</v>
      </c>
      <c r="C79" s="173" t="s">
        <v>211</v>
      </c>
      <c r="D79" s="174" t="s">
        <v>115</v>
      </c>
      <c r="E79" s="175">
        <v>15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7</v>
      </c>
      <c r="CZ79" s="146">
        <v>2.0999999999999999E-3</v>
      </c>
    </row>
    <row r="80" spans="1:104" x14ac:dyDescent="0.2">
      <c r="A80" s="171">
        <v>57</v>
      </c>
      <c r="B80" s="172" t="s">
        <v>212</v>
      </c>
      <c r="C80" s="173" t="s">
        <v>213</v>
      </c>
      <c r="D80" s="174" t="s">
        <v>115</v>
      </c>
      <c r="E80" s="175">
        <v>17.5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5.1000000000000004E-4</v>
      </c>
    </row>
    <row r="81" spans="1:104" x14ac:dyDescent="0.2">
      <c r="A81" s="171">
        <v>58</v>
      </c>
      <c r="B81" s="172" t="s">
        <v>214</v>
      </c>
      <c r="C81" s="173" t="s">
        <v>215</v>
      </c>
      <c r="D81" s="174" t="s">
        <v>84</v>
      </c>
      <c r="E81" s="175">
        <v>50</v>
      </c>
      <c r="F81" s="175">
        <v>0</v>
      </c>
      <c r="G81" s="176">
        <f>E81*F81</f>
        <v>0</v>
      </c>
      <c r="O81" s="170">
        <v>2</v>
      </c>
      <c r="AA81" s="146">
        <v>3</v>
      </c>
      <c r="AB81" s="146">
        <v>7</v>
      </c>
      <c r="AC81" s="146">
        <v>28650951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3</v>
      </c>
      <c r="CB81" s="177">
        <v>7</v>
      </c>
      <c r="CZ81" s="146">
        <v>0</v>
      </c>
    </row>
    <row r="82" spans="1:104" x14ac:dyDescent="0.2">
      <c r="A82" s="171">
        <v>59</v>
      </c>
      <c r="B82" s="172" t="s">
        <v>216</v>
      </c>
      <c r="C82" s="173" t="s">
        <v>217</v>
      </c>
      <c r="D82" s="174" t="s">
        <v>84</v>
      </c>
      <c r="E82" s="175">
        <v>35</v>
      </c>
      <c r="F82" s="175">
        <v>0</v>
      </c>
      <c r="G82" s="176">
        <f>E82*F82</f>
        <v>0</v>
      </c>
      <c r="O82" s="170">
        <v>2</v>
      </c>
      <c r="AA82" s="146">
        <v>3</v>
      </c>
      <c r="AB82" s="146">
        <v>7</v>
      </c>
      <c r="AC82" s="146" t="s">
        <v>216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3</v>
      </c>
      <c r="CB82" s="177">
        <v>7</v>
      </c>
      <c r="CZ82" s="146">
        <v>3.6999999999999999E-4</v>
      </c>
    </row>
    <row r="83" spans="1:104" x14ac:dyDescent="0.2">
      <c r="A83" s="178"/>
      <c r="B83" s="179" t="s">
        <v>74</v>
      </c>
      <c r="C83" s="180" t="str">
        <f>CONCATENATE(B78," ",C78)</f>
        <v>721 Vnitřní kanalizace</v>
      </c>
      <c r="D83" s="181"/>
      <c r="E83" s="182"/>
      <c r="F83" s="183"/>
      <c r="G83" s="184">
        <f>SUM(G78:G82)</f>
        <v>0</v>
      </c>
      <c r="O83" s="170">
        <v>4</v>
      </c>
      <c r="BA83" s="185">
        <f>SUM(BA78:BA82)</f>
        <v>0</v>
      </c>
      <c r="BB83" s="185">
        <f>SUM(BB78:BB82)</f>
        <v>0</v>
      </c>
      <c r="BC83" s="185">
        <f>SUM(BC78:BC82)</f>
        <v>0</v>
      </c>
      <c r="BD83" s="185">
        <f>SUM(BD78:BD82)</f>
        <v>0</v>
      </c>
      <c r="BE83" s="185">
        <f>SUM(BE78:BE82)</f>
        <v>0</v>
      </c>
    </row>
    <row r="84" spans="1:104" x14ac:dyDescent="0.2">
      <c r="A84" s="163" t="s">
        <v>72</v>
      </c>
      <c r="B84" s="164" t="s">
        <v>218</v>
      </c>
      <c r="C84" s="165" t="s">
        <v>219</v>
      </c>
      <c r="D84" s="166"/>
      <c r="E84" s="167"/>
      <c r="F84" s="167"/>
      <c r="G84" s="168"/>
      <c r="H84" s="169"/>
      <c r="I84" s="169"/>
      <c r="O84" s="170">
        <v>1</v>
      </c>
    </row>
    <row r="85" spans="1:104" x14ac:dyDescent="0.2">
      <c r="A85" s="171">
        <v>60</v>
      </c>
      <c r="B85" s="172" t="s">
        <v>220</v>
      </c>
      <c r="C85" s="173" t="s">
        <v>221</v>
      </c>
      <c r="D85" s="174" t="s">
        <v>115</v>
      </c>
      <c r="E85" s="175">
        <v>40</v>
      </c>
      <c r="F85" s="175">
        <v>0</v>
      </c>
      <c r="G85" s="176">
        <f ref="G85:G90" si="12" t="shared">E85*F85</f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 ref="BA85:BA90" si="13" t="shared">IF(AZ85=1,G85,0)</f>
        <v>0</v>
      </c>
      <c r="BB85" s="146">
        <f ref="BB85:BB90" si="14" t="shared">IF(AZ85=2,G85,0)</f>
        <v>0</v>
      </c>
      <c r="BC85" s="146">
        <f ref="BC85:BC90" si="15" t="shared">IF(AZ85=3,G85,0)</f>
        <v>0</v>
      </c>
      <c r="BD85" s="146">
        <f ref="BD85:BD90" si="16" t="shared">IF(AZ85=4,G85,0)</f>
        <v>0</v>
      </c>
      <c r="BE85" s="146">
        <f ref="BE85:BE90" si="17" t="shared">IF(AZ85=5,G85,0)</f>
        <v>0</v>
      </c>
      <c r="CA85" s="177">
        <v>1</v>
      </c>
      <c r="CB85" s="177">
        <v>7</v>
      </c>
      <c r="CZ85" s="146">
        <v>3.9899999999999996E-3</v>
      </c>
    </row>
    <row r="86" spans="1:104" x14ac:dyDescent="0.2">
      <c r="A86" s="171">
        <v>61</v>
      </c>
      <c r="B86" s="172" t="s">
        <v>222</v>
      </c>
      <c r="C86" s="173" t="s">
        <v>223</v>
      </c>
      <c r="D86" s="174" t="s">
        <v>115</v>
      </c>
      <c r="E86" s="175">
        <v>60</v>
      </c>
      <c r="F86" s="175">
        <v>0</v>
      </c>
      <c r="G86" s="176">
        <f si="12" t="shared"/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 si="13" t="shared"/>
        <v>0</v>
      </c>
      <c r="BB86" s="146">
        <f si="14" t="shared"/>
        <v>0</v>
      </c>
      <c r="BC86" s="146">
        <f si="15" t="shared"/>
        <v>0</v>
      </c>
      <c r="BD86" s="146">
        <f si="16" t="shared"/>
        <v>0</v>
      </c>
      <c r="BE86" s="146">
        <f si="17" t="shared"/>
        <v>0</v>
      </c>
      <c r="CA86" s="177">
        <v>1</v>
      </c>
      <c r="CB86" s="177">
        <v>7</v>
      </c>
      <c r="CZ86" s="146">
        <v>5.1799999999999997E-3</v>
      </c>
    </row>
    <row r="87" spans="1:104" x14ac:dyDescent="0.2">
      <c r="A87" s="171">
        <v>62</v>
      </c>
      <c r="B87" s="172" t="s">
        <v>224</v>
      </c>
      <c r="C87" s="173" t="s">
        <v>225</v>
      </c>
      <c r="D87" s="174" t="s">
        <v>115</v>
      </c>
      <c r="E87" s="175">
        <v>34</v>
      </c>
      <c r="F87" s="175">
        <v>0</v>
      </c>
      <c r="G87" s="176">
        <f si="12" t="shared"/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 si="13" t="shared"/>
        <v>0</v>
      </c>
      <c r="BB87" s="146">
        <f si="14" t="shared"/>
        <v>0</v>
      </c>
      <c r="BC87" s="146">
        <f si="15" t="shared"/>
        <v>0</v>
      </c>
      <c r="BD87" s="146">
        <f si="16" t="shared"/>
        <v>0</v>
      </c>
      <c r="BE87" s="146">
        <f si="17" t="shared"/>
        <v>0</v>
      </c>
      <c r="CA87" s="177">
        <v>1</v>
      </c>
      <c r="CB87" s="177">
        <v>7</v>
      </c>
      <c r="CZ87" s="146">
        <v>5.3499999999999997E-3</v>
      </c>
    </row>
    <row r="88" spans="1:104" x14ac:dyDescent="0.2">
      <c r="A88" s="171">
        <v>63</v>
      </c>
      <c r="B88" s="172" t="s">
        <v>226</v>
      </c>
      <c r="C88" s="173" t="s">
        <v>227</v>
      </c>
      <c r="D88" s="174" t="s">
        <v>228</v>
      </c>
      <c r="E88" s="175">
        <v>11</v>
      </c>
      <c r="F88" s="175">
        <v>0</v>
      </c>
      <c r="G88" s="176">
        <f si="12" t="shared"/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 si="13" t="shared"/>
        <v>0</v>
      </c>
      <c r="BB88" s="146">
        <f si="14" t="shared"/>
        <v>0</v>
      </c>
      <c r="BC88" s="146">
        <f si="15" t="shared"/>
        <v>0</v>
      </c>
      <c r="BD88" s="146">
        <f si="16" t="shared"/>
        <v>0</v>
      </c>
      <c r="BE88" s="146">
        <f si="17" t="shared"/>
        <v>0</v>
      </c>
      <c r="CA88" s="177">
        <v>1</v>
      </c>
      <c r="CB88" s="177">
        <v>7</v>
      </c>
      <c r="CZ88" s="146">
        <v>1.6999999999999999E-3</v>
      </c>
    </row>
    <row r="89" spans="1:104" x14ac:dyDescent="0.2">
      <c r="A89" s="171">
        <v>64</v>
      </c>
      <c r="B89" s="172" t="s">
        <v>229</v>
      </c>
      <c r="C89" s="173" t="s">
        <v>230</v>
      </c>
      <c r="D89" s="174" t="s">
        <v>84</v>
      </c>
      <c r="E89" s="175">
        <v>22</v>
      </c>
      <c r="F89" s="175">
        <v>0</v>
      </c>
      <c r="G89" s="176">
        <f si="12" t="shared"/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 si="13" t="shared"/>
        <v>0</v>
      </c>
      <c r="BB89" s="146">
        <f si="14" t="shared"/>
        <v>0</v>
      </c>
      <c r="BC89" s="146">
        <f si="15" t="shared"/>
        <v>0</v>
      </c>
      <c r="BD89" s="146">
        <f si="16" t="shared"/>
        <v>0</v>
      </c>
      <c r="BE89" s="146">
        <f si="17" t="shared"/>
        <v>0</v>
      </c>
      <c r="CA89" s="177">
        <v>1</v>
      </c>
      <c r="CB89" s="177">
        <v>7</v>
      </c>
      <c r="CZ89" s="146">
        <v>6.0000000000000002E-5</v>
      </c>
    </row>
    <row r="90" spans="1:104" x14ac:dyDescent="0.2">
      <c r="A90" s="171">
        <v>65</v>
      </c>
      <c r="B90" s="172" t="s">
        <v>231</v>
      </c>
      <c r="C90" s="173" t="s">
        <v>232</v>
      </c>
      <c r="D90" s="174" t="s">
        <v>115</v>
      </c>
      <c r="E90" s="175">
        <v>134</v>
      </c>
      <c r="F90" s="175">
        <v>0</v>
      </c>
      <c r="G90" s="176">
        <f si="12" t="shared"/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 si="13" t="shared"/>
        <v>0</v>
      </c>
      <c r="BB90" s="146">
        <f si="14" t="shared"/>
        <v>0</v>
      </c>
      <c r="BC90" s="146">
        <f si="15" t="shared"/>
        <v>0</v>
      </c>
      <c r="BD90" s="146">
        <f si="16" t="shared"/>
        <v>0</v>
      </c>
      <c r="BE90" s="146">
        <f si="17" t="shared"/>
        <v>0</v>
      </c>
      <c r="CA90" s="177">
        <v>1</v>
      </c>
      <c r="CB90" s="177">
        <v>7</v>
      </c>
      <c r="CZ90" s="146">
        <v>0</v>
      </c>
    </row>
    <row r="91" spans="1:104" x14ac:dyDescent="0.2">
      <c r="A91" s="178"/>
      <c r="B91" s="179" t="s">
        <v>74</v>
      </c>
      <c r="C91" s="180" t="str">
        <f>CONCATENATE(B84," ",C84)</f>
        <v>722 Vnitřní vodovod</v>
      </c>
      <c r="D91" s="181"/>
      <c r="E91" s="182"/>
      <c r="F91" s="183"/>
      <c r="G91" s="184">
        <f>SUM(G84:G90)</f>
        <v>0</v>
      </c>
      <c r="O91" s="170">
        <v>4</v>
      </c>
      <c r="BA91" s="185">
        <f>SUM(BA84:BA90)</f>
        <v>0</v>
      </c>
      <c r="BB91" s="185">
        <f>SUM(BB84:BB90)</f>
        <v>0</v>
      </c>
      <c r="BC91" s="185">
        <f>SUM(BC84:BC90)</f>
        <v>0</v>
      </c>
      <c r="BD91" s="185">
        <f>SUM(BD84:BD90)</f>
        <v>0</v>
      </c>
      <c r="BE91" s="185">
        <f>SUM(BE84:BE90)</f>
        <v>0</v>
      </c>
    </row>
    <row r="92" spans="1:104" x14ac:dyDescent="0.2">
      <c r="A92" s="163" t="s">
        <v>72</v>
      </c>
      <c r="B92" s="164" t="s">
        <v>233</v>
      </c>
      <c r="C92" s="165" t="s">
        <v>234</v>
      </c>
      <c r="D92" s="166"/>
      <c r="E92" s="167"/>
      <c r="F92" s="167"/>
      <c r="G92" s="168"/>
      <c r="H92" s="169"/>
      <c r="I92" s="169"/>
      <c r="O92" s="170">
        <v>1</v>
      </c>
    </row>
    <row ht="22.5" r="93" spans="1:104" x14ac:dyDescent="0.2">
      <c r="A93" s="171">
        <v>66</v>
      </c>
      <c r="B93" s="172" t="s">
        <v>235</v>
      </c>
      <c r="C93" s="173" t="s">
        <v>236</v>
      </c>
      <c r="D93" s="174" t="s">
        <v>237</v>
      </c>
      <c r="E93" s="175">
        <v>2</v>
      </c>
      <c r="F93" s="175">
        <v>0</v>
      </c>
      <c r="G93" s="176">
        <f ref="G93:G110" si="18" t="shared">E93*F93</f>
        <v>0</v>
      </c>
      <c r="O93" s="170">
        <v>2</v>
      </c>
      <c r="AA93" s="146">
        <v>1</v>
      </c>
      <c r="AB93" s="146">
        <v>7</v>
      </c>
      <c r="AC93" s="146">
        <v>7</v>
      </c>
      <c r="AZ93" s="146">
        <v>2</v>
      </c>
      <c r="BA93" s="146">
        <f ref="BA93:BA110" si="19" t="shared">IF(AZ93=1,G93,0)</f>
        <v>0</v>
      </c>
      <c r="BB93" s="146">
        <f ref="BB93:BB110" si="20" t="shared">IF(AZ93=2,G93,0)</f>
        <v>0</v>
      </c>
      <c r="BC93" s="146">
        <f ref="BC93:BC110" si="21" t="shared">IF(AZ93=3,G93,0)</f>
        <v>0</v>
      </c>
      <c r="BD93" s="146">
        <f ref="BD93:BD110" si="22" t="shared">IF(AZ93=4,G93,0)</f>
        <v>0</v>
      </c>
      <c r="BE93" s="146">
        <f ref="BE93:BE110" si="23" t="shared">IF(AZ93=5,G93,0)</f>
        <v>0</v>
      </c>
      <c r="CA93" s="177">
        <v>1</v>
      </c>
      <c r="CB93" s="177">
        <v>7</v>
      </c>
      <c r="CZ93" s="146">
        <v>1.022E-2</v>
      </c>
    </row>
    <row ht="22.5" r="94" spans="1:104" x14ac:dyDescent="0.2">
      <c r="A94" s="171">
        <v>67</v>
      </c>
      <c r="B94" s="172" t="s">
        <v>238</v>
      </c>
      <c r="C94" s="173" t="s">
        <v>239</v>
      </c>
      <c r="D94" s="174" t="s">
        <v>237</v>
      </c>
      <c r="E94" s="175">
        <v>1</v>
      </c>
      <c r="F94" s="175">
        <v>0</v>
      </c>
      <c r="G94" s="176">
        <f si="18" t="shared"/>
        <v>0</v>
      </c>
      <c r="O94" s="170">
        <v>2</v>
      </c>
      <c r="AA94" s="146">
        <v>1</v>
      </c>
      <c r="AB94" s="146">
        <v>7</v>
      </c>
      <c r="AC94" s="146">
        <v>7</v>
      </c>
      <c r="AZ94" s="146">
        <v>2</v>
      </c>
      <c r="BA94" s="146">
        <f si="19" t="shared"/>
        <v>0</v>
      </c>
      <c r="BB94" s="146">
        <f si="20" t="shared"/>
        <v>0</v>
      </c>
      <c r="BC94" s="146">
        <f si="21" t="shared"/>
        <v>0</v>
      </c>
      <c r="BD94" s="146">
        <f si="22" t="shared"/>
        <v>0</v>
      </c>
      <c r="BE94" s="146">
        <f si="23" t="shared"/>
        <v>0</v>
      </c>
      <c r="CA94" s="177">
        <v>1</v>
      </c>
      <c r="CB94" s="177">
        <v>7</v>
      </c>
      <c r="CZ94" s="146">
        <v>3.3939999999999998E-2</v>
      </c>
    </row>
    <row r="95" spans="1:104" x14ac:dyDescent="0.2">
      <c r="A95" s="171">
        <v>68</v>
      </c>
      <c r="B95" s="172" t="s">
        <v>240</v>
      </c>
      <c r="C95" s="173" t="s">
        <v>241</v>
      </c>
      <c r="D95" s="174" t="s">
        <v>237</v>
      </c>
      <c r="E95" s="175">
        <v>2</v>
      </c>
      <c r="F95" s="175">
        <v>0</v>
      </c>
      <c r="G95" s="176">
        <f si="18" t="shared"/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 si="19" t="shared"/>
        <v>0</v>
      </c>
      <c r="BB95" s="146">
        <f si="20" t="shared"/>
        <v>0</v>
      </c>
      <c r="BC95" s="146">
        <f si="21" t="shared"/>
        <v>0</v>
      </c>
      <c r="BD95" s="146">
        <f si="22" t="shared"/>
        <v>0</v>
      </c>
      <c r="BE95" s="146">
        <f si="23" t="shared"/>
        <v>0</v>
      </c>
      <c r="CA95" s="177">
        <v>1</v>
      </c>
      <c r="CB95" s="177">
        <v>7</v>
      </c>
      <c r="CZ95" s="146">
        <v>4.2199999999999998E-3</v>
      </c>
    </row>
    <row r="96" spans="1:104" x14ac:dyDescent="0.2">
      <c r="A96" s="171">
        <v>69</v>
      </c>
      <c r="B96" s="172" t="s">
        <v>242</v>
      </c>
      <c r="C96" s="173" t="s">
        <v>243</v>
      </c>
      <c r="D96" s="174" t="s">
        <v>237</v>
      </c>
      <c r="E96" s="175">
        <v>5</v>
      </c>
      <c r="F96" s="175">
        <v>0</v>
      </c>
      <c r="G96" s="176">
        <f si="18" t="shared"/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 si="19" t="shared"/>
        <v>0</v>
      </c>
      <c r="BB96" s="146">
        <f si="20" t="shared"/>
        <v>0</v>
      </c>
      <c r="BC96" s="146">
        <f si="21" t="shared"/>
        <v>0</v>
      </c>
      <c r="BD96" s="146">
        <f si="22" t="shared"/>
        <v>0</v>
      </c>
      <c r="BE96" s="146">
        <f si="23" t="shared"/>
        <v>0</v>
      </c>
      <c r="CA96" s="177">
        <v>1</v>
      </c>
      <c r="CB96" s="177">
        <v>7</v>
      </c>
      <c r="CZ96" s="146">
        <v>8.4000000000000003E-4</v>
      </c>
    </row>
    <row r="97" spans="1:104" x14ac:dyDescent="0.2">
      <c r="A97" s="171">
        <v>70</v>
      </c>
      <c r="B97" s="172" t="s">
        <v>244</v>
      </c>
      <c r="C97" s="173" t="s">
        <v>245</v>
      </c>
      <c r="D97" s="174" t="s">
        <v>237</v>
      </c>
      <c r="E97" s="175">
        <v>1</v>
      </c>
      <c r="F97" s="175">
        <v>0</v>
      </c>
      <c r="G97" s="176">
        <f si="18" t="shared"/>
        <v>0</v>
      </c>
      <c r="O97" s="170">
        <v>2</v>
      </c>
      <c r="AA97" s="146">
        <v>1</v>
      </c>
      <c r="AB97" s="146">
        <v>7</v>
      </c>
      <c r="AC97" s="146">
        <v>7</v>
      </c>
      <c r="AZ97" s="146">
        <v>2</v>
      </c>
      <c r="BA97" s="146">
        <f si="19" t="shared"/>
        <v>0</v>
      </c>
      <c r="BB97" s="146">
        <f si="20" t="shared"/>
        <v>0</v>
      </c>
      <c r="BC97" s="146">
        <f si="21" t="shared"/>
        <v>0</v>
      </c>
      <c r="BD97" s="146">
        <f si="22" t="shared"/>
        <v>0</v>
      </c>
      <c r="BE97" s="146">
        <f si="23" t="shared"/>
        <v>0</v>
      </c>
      <c r="CA97" s="177">
        <v>1</v>
      </c>
      <c r="CB97" s="177">
        <v>7</v>
      </c>
      <c r="CZ97" s="146">
        <v>1.5339999999999999E-2</v>
      </c>
    </row>
    <row r="98" spans="1:104" x14ac:dyDescent="0.2">
      <c r="A98" s="171">
        <v>71</v>
      </c>
      <c r="B98" s="172" t="s">
        <v>246</v>
      </c>
      <c r="C98" s="173" t="s">
        <v>247</v>
      </c>
      <c r="D98" s="174" t="s">
        <v>237</v>
      </c>
      <c r="E98" s="175">
        <v>1</v>
      </c>
      <c r="F98" s="175">
        <v>0</v>
      </c>
      <c r="G98" s="176">
        <f si="18" t="shared"/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 si="19" t="shared"/>
        <v>0</v>
      </c>
      <c r="BB98" s="146">
        <f si="20" t="shared"/>
        <v>0</v>
      </c>
      <c r="BC98" s="146">
        <f si="21" t="shared"/>
        <v>0</v>
      </c>
      <c r="BD98" s="146">
        <f si="22" t="shared"/>
        <v>0</v>
      </c>
      <c r="BE98" s="146">
        <f si="23" t="shared"/>
        <v>0</v>
      </c>
      <c r="CA98" s="177">
        <v>1</v>
      </c>
      <c r="CB98" s="177">
        <v>7</v>
      </c>
      <c r="CZ98" s="146">
        <v>6.2E-4</v>
      </c>
    </row>
    <row r="99" spans="1:104" x14ac:dyDescent="0.2">
      <c r="A99" s="171">
        <v>72</v>
      </c>
      <c r="B99" s="172" t="s">
        <v>248</v>
      </c>
      <c r="C99" s="173" t="s">
        <v>249</v>
      </c>
      <c r="D99" s="174" t="s">
        <v>84</v>
      </c>
      <c r="E99" s="175">
        <v>1</v>
      </c>
      <c r="F99" s="175">
        <v>0</v>
      </c>
      <c r="G99" s="176">
        <f si="18" t="shared"/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 si="19" t="shared"/>
        <v>0</v>
      </c>
      <c r="BB99" s="146">
        <f si="20" t="shared"/>
        <v>0</v>
      </c>
      <c r="BC99" s="146">
        <f si="21" t="shared"/>
        <v>0</v>
      </c>
      <c r="BD99" s="146">
        <f si="22" t="shared"/>
        <v>0</v>
      </c>
      <c r="BE99" s="146">
        <f si="23" t="shared"/>
        <v>0</v>
      </c>
      <c r="CA99" s="177">
        <v>1</v>
      </c>
      <c r="CB99" s="177">
        <v>7</v>
      </c>
      <c r="CZ99" s="146">
        <v>9.0000000000000006E-5</v>
      </c>
    </row>
    <row r="100" spans="1:104" x14ac:dyDescent="0.2">
      <c r="A100" s="171">
        <v>73</v>
      </c>
      <c r="B100" s="172" t="s">
        <v>250</v>
      </c>
      <c r="C100" s="173" t="s">
        <v>251</v>
      </c>
      <c r="D100" s="174" t="s">
        <v>237</v>
      </c>
      <c r="E100" s="175">
        <v>1</v>
      </c>
      <c r="F100" s="175">
        <v>0</v>
      </c>
      <c r="G100" s="176">
        <f si="18" t="shared"/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 si="19" t="shared"/>
        <v>0</v>
      </c>
      <c r="BB100" s="146">
        <f si="20" t="shared"/>
        <v>0</v>
      </c>
      <c r="BC100" s="146">
        <f si="21" t="shared"/>
        <v>0</v>
      </c>
      <c r="BD100" s="146">
        <f si="22" t="shared"/>
        <v>0</v>
      </c>
      <c r="BE100" s="146">
        <f si="23" t="shared"/>
        <v>0</v>
      </c>
      <c r="CA100" s="177">
        <v>1</v>
      </c>
      <c r="CB100" s="177">
        <v>7</v>
      </c>
      <c r="CZ100" s="146">
        <v>8.6819999999999994E-2</v>
      </c>
    </row>
    <row r="101" spans="1:104" x14ac:dyDescent="0.2">
      <c r="A101" s="171">
        <v>74</v>
      </c>
      <c r="B101" s="172" t="s">
        <v>252</v>
      </c>
      <c r="C101" s="173" t="s">
        <v>253</v>
      </c>
      <c r="D101" s="174" t="s">
        <v>237</v>
      </c>
      <c r="E101" s="175">
        <v>2</v>
      </c>
      <c r="F101" s="175">
        <v>0</v>
      </c>
      <c r="G101" s="176">
        <f si="18" t="shared"/>
        <v>0</v>
      </c>
      <c r="O101" s="170">
        <v>2</v>
      </c>
      <c r="AA101" s="146">
        <v>1</v>
      </c>
      <c r="AB101" s="146">
        <v>7</v>
      </c>
      <c r="AC101" s="146">
        <v>7</v>
      </c>
      <c r="AZ101" s="146">
        <v>2</v>
      </c>
      <c r="BA101" s="146">
        <f si="19" t="shared"/>
        <v>0</v>
      </c>
      <c r="BB101" s="146">
        <f si="20" t="shared"/>
        <v>0</v>
      </c>
      <c r="BC101" s="146">
        <f si="21" t="shared"/>
        <v>0</v>
      </c>
      <c r="BD101" s="146">
        <f si="22" t="shared"/>
        <v>0</v>
      </c>
      <c r="BE101" s="146">
        <f si="23" t="shared"/>
        <v>0</v>
      </c>
      <c r="CA101" s="177">
        <v>1</v>
      </c>
      <c r="CB101" s="177">
        <v>7</v>
      </c>
      <c r="CZ101" s="146">
        <v>2.4000000000000001E-4</v>
      </c>
    </row>
    <row ht="22.5" r="102" spans="1:104" x14ac:dyDescent="0.2">
      <c r="A102" s="171">
        <v>75</v>
      </c>
      <c r="B102" s="172" t="s">
        <v>254</v>
      </c>
      <c r="C102" s="173" t="s">
        <v>255</v>
      </c>
      <c r="D102" s="174" t="s">
        <v>84</v>
      </c>
      <c r="E102" s="175">
        <v>3</v>
      </c>
      <c r="F102" s="175">
        <v>0</v>
      </c>
      <c r="G102" s="176">
        <f si="18" t="shared"/>
        <v>0</v>
      </c>
      <c r="O102" s="170">
        <v>2</v>
      </c>
      <c r="AA102" s="146">
        <v>1</v>
      </c>
      <c r="AB102" s="146">
        <v>7</v>
      </c>
      <c r="AC102" s="146">
        <v>7</v>
      </c>
      <c r="AZ102" s="146">
        <v>2</v>
      </c>
      <c r="BA102" s="146">
        <f si="19" t="shared"/>
        <v>0</v>
      </c>
      <c r="BB102" s="146">
        <f si="20" t="shared"/>
        <v>0</v>
      </c>
      <c r="BC102" s="146">
        <f si="21" t="shared"/>
        <v>0</v>
      </c>
      <c r="BD102" s="146">
        <f si="22" t="shared"/>
        <v>0</v>
      </c>
      <c r="BE102" s="146">
        <f si="23" t="shared"/>
        <v>0</v>
      </c>
      <c r="CA102" s="177">
        <v>1</v>
      </c>
      <c r="CB102" s="177">
        <v>7</v>
      </c>
      <c r="CZ102" s="146">
        <v>8.4999999999999995E-4</v>
      </c>
    </row>
    <row r="103" spans="1:104" x14ac:dyDescent="0.2">
      <c r="A103" s="171">
        <v>76</v>
      </c>
      <c r="B103" s="172" t="s">
        <v>256</v>
      </c>
      <c r="C103" s="173" t="s">
        <v>257</v>
      </c>
      <c r="D103" s="174" t="s">
        <v>84</v>
      </c>
      <c r="E103" s="175">
        <v>4</v>
      </c>
      <c r="F103" s="175">
        <v>0</v>
      </c>
      <c r="G103" s="176">
        <f si="18" t="shared"/>
        <v>0</v>
      </c>
      <c r="O103" s="170">
        <v>2</v>
      </c>
      <c r="AA103" s="146">
        <v>1</v>
      </c>
      <c r="AB103" s="146">
        <v>7</v>
      </c>
      <c r="AC103" s="146">
        <v>7</v>
      </c>
      <c r="AZ103" s="146">
        <v>2</v>
      </c>
      <c r="BA103" s="146">
        <f si="19" t="shared"/>
        <v>0</v>
      </c>
      <c r="BB103" s="146">
        <f si="20" t="shared"/>
        <v>0</v>
      </c>
      <c r="BC103" s="146">
        <f si="21" t="shared"/>
        <v>0</v>
      </c>
      <c r="BD103" s="146">
        <f si="22" t="shared"/>
        <v>0</v>
      </c>
      <c r="BE103" s="146">
        <f si="23" t="shared"/>
        <v>0</v>
      </c>
      <c r="CA103" s="177">
        <v>1</v>
      </c>
      <c r="CB103" s="177">
        <v>7</v>
      </c>
      <c r="CZ103" s="146">
        <v>1.0200000000000001E-3</v>
      </c>
    </row>
    <row r="104" spans="1:104" x14ac:dyDescent="0.2">
      <c r="A104" s="171">
        <v>77</v>
      </c>
      <c r="B104" s="172" t="s">
        <v>258</v>
      </c>
      <c r="C104" s="173" t="s">
        <v>259</v>
      </c>
      <c r="D104" s="174" t="s">
        <v>84</v>
      </c>
      <c r="E104" s="175">
        <v>1</v>
      </c>
      <c r="F104" s="175">
        <v>0</v>
      </c>
      <c r="G104" s="176">
        <f si="18" t="shared"/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 si="19" t="shared"/>
        <v>0</v>
      </c>
      <c r="BB104" s="146">
        <f si="20" t="shared"/>
        <v>0</v>
      </c>
      <c r="BC104" s="146">
        <f si="21" t="shared"/>
        <v>0</v>
      </c>
      <c r="BD104" s="146">
        <f si="22" t="shared"/>
        <v>0</v>
      </c>
      <c r="BE104" s="146">
        <f si="23" t="shared"/>
        <v>0</v>
      </c>
      <c r="CA104" s="177">
        <v>1</v>
      </c>
      <c r="CB104" s="177">
        <v>7</v>
      </c>
      <c r="CZ104" s="146">
        <v>1.72E-3</v>
      </c>
    </row>
    <row r="105" spans="1:104" x14ac:dyDescent="0.2">
      <c r="A105" s="171">
        <v>78</v>
      </c>
      <c r="B105" s="172" t="s">
        <v>260</v>
      </c>
      <c r="C105" s="173" t="s">
        <v>261</v>
      </c>
      <c r="D105" s="174" t="s">
        <v>84</v>
      </c>
      <c r="E105" s="175">
        <v>1</v>
      </c>
      <c r="F105" s="175">
        <v>0</v>
      </c>
      <c r="G105" s="176">
        <f si="18" t="shared"/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 si="19" t="shared"/>
        <v>0</v>
      </c>
      <c r="BB105" s="146">
        <f si="20" t="shared"/>
        <v>0</v>
      </c>
      <c r="BC105" s="146">
        <f si="21" t="shared"/>
        <v>0</v>
      </c>
      <c r="BD105" s="146">
        <f si="22" t="shared"/>
        <v>0</v>
      </c>
      <c r="BE105" s="146">
        <f si="23" t="shared"/>
        <v>0</v>
      </c>
      <c r="CA105" s="177">
        <v>1</v>
      </c>
      <c r="CB105" s="177">
        <v>7</v>
      </c>
      <c r="CZ105" s="146">
        <v>1.2999999999999999E-4</v>
      </c>
    </row>
    <row r="106" spans="1:104" x14ac:dyDescent="0.2">
      <c r="A106" s="171">
        <v>79</v>
      </c>
      <c r="B106" s="172" t="s">
        <v>262</v>
      </c>
      <c r="C106" s="173" t="s">
        <v>263</v>
      </c>
      <c r="D106" s="174" t="s">
        <v>84</v>
      </c>
      <c r="E106" s="175">
        <v>1</v>
      </c>
      <c r="F106" s="175">
        <v>0</v>
      </c>
      <c r="G106" s="176">
        <f si="18" t="shared"/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 si="19" t="shared"/>
        <v>0</v>
      </c>
      <c r="BB106" s="146">
        <f si="20" t="shared"/>
        <v>0</v>
      </c>
      <c r="BC106" s="146">
        <f si="21" t="shared"/>
        <v>0</v>
      </c>
      <c r="BD106" s="146">
        <f si="22" t="shared"/>
        <v>0</v>
      </c>
      <c r="BE106" s="146">
        <f si="23" t="shared"/>
        <v>0</v>
      </c>
      <c r="CA106" s="177">
        <v>1</v>
      </c>
      <c r="CB106" s="177">
        <v>7</v>
      </c>
      <c r="CZ106" s="146">
        <v>2.2000000000000001E-4</v>
      </c>
    </row>
    <row r="107" spans="1:104" x14ac:dyDescent="0.2">
      <c r="A107" s="171">
        <v>80</v>
      </c>
      <c r="B107" s="172" t="s">
        <v>264</v>
      </c>
      <c r="C107" s="173" t="s">
        <v>265</v>
      </c>
      <c r="D107" s="174" t="s">
        <v>84</v>
      </c>
      <c r="E107" s="175">
        <v>5</v>
      </c>
      <c r="F107" s="175">
        <v>0</v>
      </c>
      <c r="G107" s="176">
        <f si="18" t="shared"/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 si="19" t="shared"/>
        <v>0</v>
      </c>
      <c r="BB107" s="146">
        <f si="20" t="shared"/>
        <v>0</v>
      </c>
      <c r="BC107" s="146">
        <f si="21" t="shared"/>
        <v>0</v>
      </c>
      <c r="BD107" s="146">
        <f si="22" t="shared"/>
        <v>0</v>
      </c>
      <c r="BE107" s="146">
        <f si="23" t="shared"/>
        <v>0</v>
      </c>
      <c r="CA107" s="177">
        <v>1</v>
      </c>
      <c r="CB107" s="177">
        <v>7</v>
      </c>
      <c r="CZ107" s="146">
        <v>2.0000000000000001E-4</v>
      </c>
    </row>
    <row r="108" spans="1:104" x14ac:dyDescent="0.2">
      <c r="A108" s="171">
        <v>81</v>
      </c>
      <c r="B108" s="172" t="s">
        <v>266</v>
      </c>
      <c r="C108" s="173" t="s">
        <v>267</v>
      </c>
      <c r="D108" s="174" t="s">
        <v>84</v>
      </c>
      <c r="E108" s="175">
        <v>1</v>
      </c>
      <c r="F108" s="175">
        <v>0</v>
      </c>
      <c r="G108" s="176">
        <f si="18" t="shared"/>
        <v>0</v>
      </c>
      <c r="O108" s="170">
        <v>2</v>
      </c>
      <c r="AA108" s="146">
        <v>3</v>
      </c>
      <c r="AB108" s="146">
        <v>7</v>
      </c>
      <c r="AC108" s="146">
        <v>55144223</v>
      </c>
      <c r="AZ108" s="146">
        <v>2</v>
      </c>
      <c r="BA108" s="146">
        <f si="19" t="shared"/>
        <v>0</v>
      </c>
      <c r="BB108" s="146">
        <f si="20" t="shared"/>
        <v>0</v>
      </c>
      <c r="BC108" s="146">
        <f si="21" t="shared"/>
        <v>0</v>
      </c>
      <c r="BD108" s="146">
        <f si="22" t="shared"/>
        <v>0</v>
      </c>
      <c r="BE108" s="146">
        <f si="23" t="shared"/>
        <v>0</v>
      </c>
      <c r="CA108" s="177">
        <v>3</v>
      </c>
      <c r="CB108" s="177">
        <v>7</v>
      </c>
      <c r="CZ108" s="146">
        <v>1.6000000000000001E-3</v>
      </c>
    </row>
    <row r="109" spans="1:104" x14ac:dyDescent="0.2">
      <c r="A109" s="171">
        <v>82</v>
      </c>
      <c r="B109" s="172" t="s">
        <v>268</v>
      </c>
      <c r="C109" s="173" t="s">
        <v>269</v>
      </c>
      <c r="D109" s="174" t="s">
        <v>84</v>
      </c>
      <c r="E109" s="175">
        <v>1</v>
      </c>
      <c r="F109" s="175">
        <v>0</v>
      </c>
      <c r="G109" s="176">
        <f si="18" t="shared"/>
        <v>0</v>
      </c>
      <c r="O109" s="170">
        <v>2</v>
      </c>
      <c r="AA109" s="146">
        <v>3</v>
      </c>
      <c r="AB109" s="146">
        <v>7</v>
      </c>
      <c r="AC109" s="146" t="s">
        <v>268</v>
      </c>
      <c r="AZ109" s="146">
        <v>2</v>
      </c>
      <c r="BA109" s="146">
        <f si="19" t="shared"/>
        <v>0</v>
      </c>
      <c r="BB109" s="146">
        <f si="20" t="shared"/>
        <v>0</v>
      </c>
      <c r="BC109" s="146">
        <f si="21" t="shared"/>
        <v>0</v>
      </c>
      <c r="BD109" s="146">
        <f si="22" t="shared"/>
        <v>0</v>
      </c>
      <c r="BE109" s="146">
        <f si="23" t="shared"/>
        <v>0</v>
      </c>
      <c r="CA109" s="177">
        <v>3</v>
      </c>
      <c r="CB109" s="177">
        <v>7</v>
      </c>
      <c r="CZ109" s="146">
        <v>1.0999999999999999E-2</v>
      </c>
    </row>
    <row r="110" spans="1:104" x14ac:dyDescent="0.2">
      <c r="A110" s="171">
        <v>83</v>
      </c>
      <c r="B110" s="172" t="s">
        <v>270</v>
      </c>
      <c r="C110" s="173" t="s">
        <v>271</v>
      </c>
      <c r="D110" s="174" t="s">
        <v>84</v>
      </c>
      <c r="E110" s="175">
        <v>5</v>
      </c>
      <c r="F110" s="175">
        <v>0</v>
      </c>
      <c r="G110" s="176">
        <f si="18" t="shared"/>
        <v>0</v>
      </c>
      <c r="O110" s="170">
        <v>2</v>
      </c>
      <c r="AA110" s="146">
        <v>3</v>
      </c>
      <c r="AB110" s="146">
        <v>7</v>
      </c>
      <c r="AC110" s="146">
        <v>64213610</v>
      </c>
      <c r="AZ110" s="146">
        <v>2</v>
      </c>
      <c r="BA110" s="146">
        <f si="19" t="shared"/>
        <v>0</v>
      </c>
      <c r="BB110" s="146">
        <f si="20" t="shared"/>
        <v>0</v>
      </c>
      <c r="BC110" s="146">
        <f si="21" t="shared"/>
        <v>0</v>
      </c>
      <c r="BD110" s="146">
        <f si="22" t="shared"/>
        <v>0</v>
      </c>
      <c r="BE110" s="146">
        <f si="23" t="shared"/>
        <v>0</v>
      </c>
      <c r="CA110" s="177">
        <v>3</v>
      </c>
      <c r="CB110" s="177">
        <v>7</v>
      </c>
      <c r="CZ110" s="146">
        <v>0.02</v>
      </c>
    </row>
    <row r="111" spans="1:104" x14ac:dyDescent="0.2">
      <c r="A111" s="178"/>
      <c r="B111" s="179" t="s">
        <v>74</v>
      </c>
      <c r="C111" s="180" t="str">
        <f>CONCATENATE(B92," ",C92)</f>
        <v>725 Zařizovací předměty</v>
      </c>
      <c r="D111" s="181"/>
      <c r="E111" s="182"/>
      <c r="F111" s="183"/>
      <c r="G111" s="184">
        <f>SUM(G92:G110)</f>
        <v>0</v>
      </c>
      <c r="O111" s="170">
        <v>4</v>
      </c>
      <c r="BA111" s="185">
        <f>SUM(BA92:BA110)</f>
        <v>0</v>
      </c>
      <c r="BB111" s="185">
        <f>SUM(BB92:BB110)</f>
        <v>0</v>
      </c>
      <c r="BC111" s="185">
        <f>SUM(BC92:BC110)</f>
        <v>0</v>
      </c>
      <c r="BD111" s="185">
        <f>SUM(BD92:BD110)</f>
        <v>0</v>
      </c>
      <c r="BE111" s="185">
        <f>SUM(BE92:BE110)</f>
        <v>0</v>
      </c>
    </row>
    <row r="112" spans="1:104" x14ac:dyDescent="0.2">
      <c r="A112" s="163" t="s">
        <v>72</v>
      </c>
      <c r="B112" s="164" t="s">
        <v>272</v>
      </c>
      <c r="C112" s="165" t="s">
        <v>273</v>
      </c>
      <c r="D112" s="166"/>
      <c r="E112" s="167"/>
      <c r="F112" s="167"/>
      <c r="G112" s="168"/>
      <c r="H112" s="169"/>
      <c r="I112" s="169"/>
      <c r="O112" s="170">
        <v>1</v>
      </c>
    </row>
    <row r="113" spans="1:104" x14ac:dyDescent="0.2">
      <c r="A113" s="171">
        <v>84</v>
      </c>
      <c r="B113" s="172" t="s">
        <v>274</v>
      </c>
      <c r="C113" s="173" t="s">
        <v>275</v>
      </c>
      <c r="D113" s="174" t="s">
        <v>84</v>
      </c>
      <c r="E113" s="175">
        <v>1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7</v>
      </c>
      <c r="AC113" s="146">
        <v>7</v>
      </c>
      <c r="AZ113" s="146">
        <v>2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7</v>
      </c>
      <c r="CZ113" s="146">
        <v>7.417E-2</v>
      </c>
    </row>
    <row r="114" spans="1:104" x14ac:dyDescent="0.2">
      <c r="A114" s="171">
        <v>85</v>
      </c>
      <c r="B114" s="172" t="s">
        <v>276</v>
      </c>
      <c r="C114" s="173" t="s">
        <v>277</v>
      </c>
      <c r="D114" s="174" t="s">
        <v>237</v>
      </c>
      <c r="E114" s="175">
        <v>1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7</v>
      </c>
      <c r="AC114" s="146">
        <v>7</v>
      </c>
      <c r="AZ114" s="146">
        <v>2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7</v>
      </c>
      <c r="CZ114" s="146">
        <v>7.6270000000000004E-2</v>
      </c>
    </row>
    <row r="115" spans="1:104" x14ac:dyDescent="0.2">
      <c r="A115" s="171">
        <v>86</v>
      </c>
      <c r="B115" s="172" t="s">
        <v>278</v>
      </c>
      <c r="C115" s="173" t="s">
        <v>279</v>
      </c>
      <c r="D115" s="174" t="s">
        <v>237</v>
      </c>
      <c r="E115" s="175">
        <v>1</v>
      </c>
      <c r="F115" s="175">
        <v>0</v>
      </c>
      <c r="G115" s="176">
        <f>E115*F115</f>
        <v>0</v>
      </c>
      <c r="O115" s="170">
        <v>2</v>
      </c>
      <c r="AA115" s="146">
        <v>1</v>
      </c>
      <c r="AB115" s="146">
        <v>7</v>
      </c>
      <c r="AC115" s="146">
        <v>7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</v>
      </c>
      <c r="CB115" s="177">
        <v>7</v>
      </c>
      <c r="CZ115" s="146">
        <v>4.727E-2</v>
      </c>
    </row>
    <row r="116" spans="1:104" x14ac:dyDescent="0.2">
      <c r="A116" s="171">
        <v>87</v>
      </c>
      <c r="B116" s="172" t="s">
        <v>280</v>
      </c>
      <c r="C116" s="173" t="s">
        <v>281</v>
      </c>
      <c r="D116" s="174" t="s">
        <v>237</v>
      </c>
      <c r="E116" s="175">
        <v>2</v>
      </c>
      <c r="F116" s="175">
        <v>0</v>
      </c>
      <c r="G116" s="176">
        <f>E116*F116</f>
        <v>0</v>
      </c>
      <c r="O116" s="170">
        <v>2</v>
      </c>
      <c r="AA116" s="146">
        <v>1</v>
      </c>
      <c r="AB116" s="146">
        <v>7</v>
      </c>
      <c r="AC116" s="146">
        <v>7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</v>
      </c>
      <c r="CB116" s="177">
        <v>7</v>
      </c>
      <c r="CZ116" s="146">
        <v>3.3899999999999998E-3</v>
      </c>
    </row>
    <row r="117" spans="1:104" x14ac:dyDescent="0.2">
      <c r="A117" s="178"/>
      <c r="B117" s="179" t="s">
        <v>74</v>
      </c>
      <c r="C117" s="180" t="str">
        <f>CONCATENATE(B112," ",C112)</f>
        <v>732 Strojovny</v>
      </c>
      <c r="D117" s="181"/>
      <c r="E117" s="182"/>
      <c r="F117" s="183"/>
      <c r="G117" s="184">
        <f>SUM(G112:G116)</f>
        <v>0</v>
      </c>
      <c r="O117" s="170">
        <v>4</v>
      </c>
      <c r="BA117" s="185">
        <f>SUM(BA112:BA116)</f>
        <v>0</v>
      </c>
      <c r="BB117" s="185">
        <f>SUM(BB112:BB116)</f>
        <v>0</v>
      </c>
      <c r="BC117" s="185">
        <f>SUM(BC112:BC116)</f>
        <v>0</v>
      </c>
      <c r="BD117" s="185">
        <f>SUM(BD112:BD116)</f>
        <v>0</v>
      </c>
      <c r="BE117" s="185">
        <f>SUM(BE112:BE116)</f>
        <v>0</v>
      </c>
    </row>
    <row r="118" spans="1:104" x14ac:dyDescent="0.2">
      <c r="A118" s="163" t="s">
        <v>72</v>
      </c>
      <c r="B118" s="164" t="s">
        <v>282</v>
      </c>
      <c r="C118" s="165" t="s">
        <v>283</v>
      </c>
      <c r="D118" s="166"/>
      <c r="E118" s="167"/>
      <c r="F118" s="167"/>
      <c r="G118" s="168"/>
      <c r="H118" s="169"/>
      <c r="I118" s="169"/>
      <c r="O118" s="170">
        <v>1</v>
      </c>
    </row>
    <row ht="22.5" r="119" spans="1:104" x14ac:dyDescent="0.2">
      <c r="A119" s="171">
        <v>88</v>
      </c>
      <c r="B119" s="172" t="s">
        <v>284</v>
      </c>
      <c r="C119" s="173" t="s">
        <v>285</v>
      </c>
      <c r="D119" s="174" t="s">
        <v>115</v>
      </c>
      <c r="E119" s="175">
        <v>25</v>
      </c>
      <c r="F119" s="175">
        <v>0</v>
      </c>
      <c r="G119" s="176">
        <f ref="G119:G139" si="24" t="shared">E119*F119</f>
        <v>0</v>
      </c>
      <c r="O119" s="170">
        <v>2</v>
      </c>
      <c r="AA119" s="146">
        <v>1</v>
      </c>
      <c r="AB119" s="146">
        <v>7</v>
      </c>
      <c r="AC119" s="146">
        <v>7</v>
      </c>
      <c r="AZ119" s="146">
        <v>2</v>
      </c>
      <c r="BA119" s="146">
        <f ref="BA119:BA139" si="25" t="shared">IF(AZ119=1,G119,0)</f>
        <v>0</v>
      </c>
      <c r="BB119" s="146">
        <f ref="BB119:BB139" si="26" t="shared">IF(AZ119=2,G119,0)</f>
        <v>0</v>
      </c>
      <c r="BC119" s="146">
        <f ref="BC119:BC139" si="27" t="shared">IF(AZ119=3,G119,0)</f>
        <v>0</v>
      </c>
      <c r="BD119" s="146">
        <f ref="BD119:BD139" si="28" t="shared">IF(AZ119=4,G119,0)</f>
        <v>0</v>
      </c>
      <c r="BE119" s="146">
        <f ref="BE119:BE139" si="29" t="shared">IF(AZ119=5,G119,0)</f>
        <v>0</v>
      </c>
      <c r="CA119" s="177">
        <v>1</v>
      </c>
      <c r="CB119" s="177">
        <v>7</v>
      </c>
      <c r="CZ119" s="146">
        <v>5.9699999999999996E-3</v>
      </c>
    </row>
    <row ht="22.5" r="120" spans="1:104" x14ac:dyDescent="0.2">
      <c r="A120" s="171">
        <v>89</v>
      </c>
      <c r="B120" s="172" t="s">
        <v>286</v>
      </c>
      <c r="C120" s="173" t="s">
        <v>287</v>
      </c>
      <c r="D120" s="174" t="s">
        <v>115</v>
      </c>
      <c r="E120" s="175">
        <v>30</v>
      </c>
      <c r="F120" s="175">
        <v>0</v>
      </c>
      <c r="G120" s="176">
        <f si="24" t="shared"/>
        <v>0</v>
      </c>
      <c r="O120" s="170">
        <v>2</v>
      </c>
      <c r="AA120" s="146">
        <v>1</v>
      </c>
      <c r="AB120" s="146">
        <v>7</v>
      </c>
      <c r="AC120" s="146">
        <v>7</v>
      </c>
      <c r="AZ120" s="146">
        <v>2</v>
      </c>
      <c r="BA120" s="146">
        <f si="25" t="shared"/>
        <v>0</v>
      </c>
      <c r="BB120" s="146">
        <f si="26" t="shared"/>
        <v>0</v>
      </c>
      <c r="BC120" s="146">
        <f si="27" t="shared"/>
        <v>0</v>
      </c>
      <c r="BD120" s="146">
        <f si="28" t="shared"/>
        <v>0</v>
      </c>
      <c r="BE120" s="146">
        <f si="29" t="shared"/>
        <v>0</v>
      </c>
      <c r="CA120" s="177">
        <v>1</v>
      </c>
      <c r="CB120" s="177">
        <v>7</v>
      </c>
      <c r="CZ120" s="146">
        <v>5.9800000000000001E-3</v>
      </c>
    </row>
    <row ht="22.5" r="121" spans="1:104" x14ac:dyDescent="0.2">
      <c r="A121" s="171">
        <v>90</v>
      </c>
      <c r="B121" s="172" t="s">
        <v>288</v>
      </c>
      <c r="C121" s="173" t="s">
        <v>289</v>
      </c>
      <c r="D121" s="174" t="s">
        <v>115</v>
      </c>
      <c r="E121" s="175">
        <v>100</v>
      </c>
      <c r="F121" s="175">
        <v>0</v>
      </c>
      <c r="G121" s="176">
        <f si="24" t="shared"/>
        <v>0</v>
      </c>
      <c r="O121" s="170">
        <v>2</v>
      </c>
      <c r="AA121" s="146">
        <v>1</v>
      </c>
      <c r="AB121" s="146">
        <v>7</v>
      </c>
      <c r="AC121" s="146">
        <v>7</v>
      </c>
      <c r="AZ121" s="146">
        <v>2</v>
      </c>
      <c r="BA121" s="146">
        <f si="25" t="shared"/>
        <v>0</v>
      </c>
      <c r="BB121" s="146">
        <f si="26" t="shared"/>
        <v>0</v>
      </c>
      <c r="BC121" s="146">
        <f si="27" t="shared"/>
        <v>0</v>
      </c>
      <c r="BD121" s="146">
        <f si="28" t="shared"/>
        <v>0</v>
      </c>
      <c r="BE121" s="146">
        <f si="29" t="shared"/>
        <v>0</v>
      </c>
      <c r="CA121" s="177">
        <v>1</v>
      </c>
      <c r="CB121" s="177">
        <v>7</v>
      </c>
      <c r="CZ121" s="146">
        <v>5.0099999999999997E-3</v>
      </c>
    </row>
    <row r="122" spans="1:104" x14ac:dyDescent="0.2">
      <c r="A122" s="171">
        <v>91</v>
      </c>
      <c r="B122" s="172" t="s">
        <v>290</v>
      </c>
      <c r="C122" s="173" t="s">
        <v>291</v>
      </c>
      <c r="D122" s="174" t="s">
        <v>84</v>
      </c>
      <c r="E122" s="175">
        <v>26</v>
      </c>
      <c r="F122" s="175">
        <v>0</v>
      </c>
      <c r="G122" s="176">
        <f si="24" t="shared"/>
        <v>0</v>
      </c>
      <c r="O122" s="170">
        <v>2</v>
      </c>
      <c r="AA122" s="146">
        <v>1</v>
      </c>
      <c r="AB122" s="146">
        <v>7</v>
      </c>
      <c r="AC122" s="146">
        <v>7</v>
      </c>
      <c r="AZ122" s="146">
        <v>2</v>
      </c>
      <c r="BA122" s="146">
        <f si="25" t="shared"/>
        <v>0</v>
      </c>
      <c r="BB122" s="146">
        <f si="26" t="shared"/>
        <v>0</v>
      </c>
      <c r="BC122" s="146">
        <f si="27" t="shared"/>
        <v>0</v>
      </c>
      <c r="BD122" s="146">
        <f si="28" t="shared"/>
        <v>0</v>
      </c>
      <c r="BE122" s="146">
        <f si="29" t="shared"/>
        <v>0</v>
      </c>
      <c r="CA122" s="177">
        <v>1</v>
      </c>
      <c r="CB122" s="177">
        <v>7</v>
      </c>
      <c r="CZ122" s="146">
        <v>1.1E-4</v>
      </c>
    </row>
    <row r="123" spans="1:104" x14ac:dyDescent="0.2">
      <c r="A123" s="171">
        <v>92</v>
      </c>
      <c r="B123" s="172" t="s">
        <v>292</v>
      </c>
      <c r="C123" s="173" t="s">
        <v>293</v>
      </c>
      <c r="D123" s="174" t="s">
        <v>84</v>
      </c>
      <c r="E123" s="175">
        <v>4</v>
      </c>
      <c r="F123" s="175">
        <v>0</v>
      </c>
      <c r="G123" s="176">
        <f si="24" t="shared"/>
        <v>0</v>
      </c>
      <c r="O123" s="170">
        <v>2</v>
      </c>
      <c r="AA123" s="146">
        <v>1</v>
      </c>
      <c r="AB123" s="146">
        <v>7</v>
      </c>
      <c r="AC123" s="146">
        <v>7</v>
      </c>
      <c r="AZ123" s="146">
        <v>2</v>
      </c>
      <c r="BA123" s="146">
        <f si="25" t="shared"/>
        <v>0</v>
      </c>
      <c r="BB123" s="146">
        <f si="26" t="shared"/>
        <v>0</v>
      </c>
      <c r="BC123" s="146">
        <f si="27" t="shared"/>
        <v>0</v>
      </c>
      <c r="BD123" s="146">
        <f si="28" t="shared"/>
        <v>0</v>
      </c>
      <c r="BE123" s="146">
        <f si="29" t="shared"/>
        <v>0</v>
      </c>
      <c r="CA123" s="177">
        <v>1</v>
      </c>
      <c r="CB123" s="177">
        <v>7</v>
      </c>
      <c r="CZ123" s="146">
        <v>1.2999999999999999E-4</v>
      </c>
    </row>
    <row r="124" spans="1:104" x14ac:dyDescent="0.2">
      <c r="A124" s="171">
        <v>93</v>
      </c>
      <c r="B124" s="172" t="s">
        <v>294</v>
      </c>
      <c r="C124" s="173" t="s">
        <v>295</v>
      </c>
      <c r="D124" s="174" t="s">
        <v>84</v>
      </c>
      <c r="E124" s="175">
        <v>4</v>
      </c>
      <c r="F124" s="175">
        <v>0</v>
      </c>
      <c r="G124" s="176">
        <f si="24" t="shared"/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 si="25" t="shared"/>
        <v>0</v>
      </c>
      <c r="BB124" s="146">
        <f si="26" t="shared"/>
        <v>0</v>
      </c>
      <c r="BC124" s="146">
        <f si="27" t="shared"/>
        <v>0</v>
      </c>
      <c r="BD124" s="146">
        <f si="28" t="shared"/>
        <v>0</v>
      </c>
      <c r="BE124" s="146">
        <f si="29" t="shared"/>
        <v>0</v>
      </c>
      <c r="CA124" s="177">
        <v>1</v>
      </c>
      <c r="CB124" s="177">
        <v>7</v>
      </c>
      <c r="CZ124" s="146">
        <v>1.6000000000000001E-4</v>
      </c>
    </row>
    <row r="125" spans="1:104" x14ac:dyDescent="0.2">
      <c r="A125" s="171">
        <v>94</v>
      </c>
      <c r="B125" s="172" t="s">
        <v>296</v>
      </c>
      <c r="C125" s="173" t="s">
        <v>297</v>
      </c>
      <c r="D125" s="174" t="s">
        <v>84</v>
      </c>
      <c r="E125" s="175">
        <v>24</v>
      </c>
      <c r="F125" s="175">
        <v>0</v>
      </c>
      <c r="G125" s="176">
        <f si="24" t="shared"/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 si="25" t="shared"/>
        <v>0</v>
      </c>
      <c r="BB125" s="146">
        <f si="26" t="shared"/>
        <v>0</v>
      </c>
      <c r="BC125" s="146">
        <f si="27" t="shared"/>
        <v>0</v>
      </c>
      <c r="BD125" s="146">
        <f si="28" t="shared"/>
        <v>0</v>
      </c>
      <c r="BE125" s="146">
        <f si="29" t="shared"/>
        <v>0</v>
      </c>
      <c r="CA125" s="177">
        <v>1</v>
      </c>
      <c r="CB125" s="177">
        <v>7</v>
      </c>
      <c r="CZ125" s="146">
        <v>1.9000000000000001E-4</v>
      </c>
    </row>
    <row r="126" spans="1:104" x14ac:dyDescent="0.2">
      <c r="A126" s="171">
        <v>95</v>
      </c>
      <c r="B126" s="172" t="s">
        <v>298</v>
      </c>
      <c r="C126" s="173" t="s">
        <v>299</v>
      </c>
      <c r="D126" s="174" t="s">
        <v>115</v>
      </c>
      <c r="E126" s="175">
        <v>25</v>
      </c>
      <c r="F126" s="175">
        <v>0</v>
      </c>
      <c r="G126" s="176">
        <f si="24" t="shared"/>
        <v>0</v>
      </c>
      <c r="O126" s="170">
        <v>2</v>
      </c>
      <c r="AA126" s="146">
        <v>3</v>
      </c>
      <c r="AB126" s="146">
        <v>7</v>
      </c>
      <c r="AC126" s="146">
        <v>196313535</v>
      </c>
      <c r="AZ126" s="146">
        <v>2</v>
      </c>
      <c r="BA126" s="146">
        <f si="25" t="shared"/>
        <v>0</v>
      </c>
      <c r="BB126" s="146">
        <f si="26" t="shared"/>
        <v>0</v>
      </c>
      <c r="BC126" s="146">
        <f si="27" t="shared"/>
        <v>0</v>
      </c>
      <c r="BD126" s="146">
        <f si="28" t="shared"/>
        <v>0</v>
      </c>
      <c r="BE126" s="146">
        <f si="29" t="shared"/>
        <v>0</v>
      </c>
      <c r="CA126" s="177">
        <v>3</v>
      </c>
      <c r="CB126" s="177">
        <v>7</v>
      </c>
      <c r="CZ126" s="146">
        <v>0</v>
      </c>
    </row>
    <row r="127" spans="1:104" x14ac:dyDescent="0.2">
      <c r="A127" s="171">
        <v>96</v>
      </c>
      <c r="B127" s="172" t="s">
        <v>300</v>
      </c>
      <c r="C127" s="173" t="s">
        <v>301</v>
      </c>
      <c r="D127" s="174" t="s">
        <v>115</v>
      </c>
      <c r="E127" s="175">
        <v>30</v>
      </c>
      <c r="F127" s="175">
        <v>0</v>
      </c>
      <c r="G127" s="176">
        <f si="24" t="shared"/>
        <v>0</v>
      </c>
      <c r="O127" s="170">
        <v>2</v>
      </c>
      <c r="AA127" s="146">
        <v>3</v>
      </c>
      <c r="AB127" s="146">
        <v>7</v>
      </c>
      <c r="AC127" s="146">
        <v>196313536</v>
      </c>
      <c r="AZ127" s="146">
        <v>2</v>
      </c>
      <c r="BA127" s="146">
        <f si="25" t="shared"/>
        <v>0</v>
      </c>
      <c r="BB127" s="146">
        <f si="26" t="shared"/>
        <v>0</v>
      </c>
      <c r="BC127" s="146">
        <f si="27" t="shared"/>
        <v>0</v>
      </c>
      <c r="BD127" s="146">
        <f si="28" t="shared"/>
        <v>0</v>
      </c>
      <c r="BE127" s="146">
        <f si="29" t="shared"/>
        <v>0</v>
      </c>
      <c r="CA127" s="177">
        <v>3</v>
      </c>
      <c r="CB127" s="177">
        <v>7</v>
      </c>
      <c r="CZ127" s="146">
        <v>0</v>
      </c>
    </row>
    <row r="128" spans="1:104" x14ac:dyDescent="0.2">
      <c r="A128" s="171">
        <v>97</v>
      </c>
      <c r="B128" s="172" t="s">
        <v>302</v>
      </c>
      <c r="C128" s="173" t="s">
        <v>303</v>
      </c>
      <c r="D128" s="174" t="s">
        <v>115</v>
      </c>
      <c r="E128" s="175">
        <v>100</v>
      </c>
      <c r="F128" s="175">
        <v>0</v>
      </c>
      <c r="G128" s="176">
        <f si="24" t="shared"/>
        <v>0</v>
      </c>
      <c r="O128" s="170">
        <v>2</v>
      </c>
      <c r="AA128" s="146">
        <v>3</v>
      </c>
      <c r="AB128" s="146">
        <v>7</v>
      </c>
      <c r="AC128" s="146">
        <v>196313537</v>
      </c>
      <c r="AZ128" s="146">
        <v>2</v>
      </c>
      <c r="BA128" s="146">
        <f si="25" t="shared"/>
        <v>0</v>
      </c>
      <c r="BB128" s="146">
        <f si="26" t="shared"/>
        <v>0</v>
      </c>
      <c r="BC128" s="146">
        <f si="27" t="shared"/>
        <v>0</v>
      </c>
      <c r="BD128" s="146">
        <f si="28" t="shared"/>
        <v>0</v>
      </c>
      <c r="BE128" s="146">
        <f si="29" t="shared"/>
        <v>0</v>
      </c>
      <c r="CA128" s="177">
        <v>3</v>
      </c>
      <c r="CB128" s="177">
        <v>7</v>
      </c>
      <c r="CZ128" s="146">
        <v>0</v>
      </c>
    </row>
    <row r="129" spans="1:104" x14ac:dyDescent="0.2">
      <c r="A129" s="171">
        <v>98</v>
      </c>
      <c r="B129" s="172" t="s">
        <v>304</v>
      </c>
      <c r="C129" s="173" t="s">
        <v>305</v>
      </c>
      <c r="D129" s="174" t="s">
        <v>84</v>
      </c>
      <c r="E129" s="175">
        <v>6</v>
      </c>
      <c r="F129" s="175">
        <v>0</v>
      </c>
      <c r="G129" s="176">
        <f si="24" t="shared"/>
        <v>0</v>
      </c>
      <c r="O129" s="170">
        <v>2</v>
      </c>
      <c r="AA129" s="146">
        <v>3</v>
      </c>
      <c r="AB129" s="146">
        <v>7</v>
      </c>
      <c r="AC129" s="146">
        <v>19633006</v>
      </c>
      <c r="AZ129" s="146">
        <v>2</v>
      </c>
      <c r="BA129" s="146">
        <f si="25" t="shared"/>
        <v>0</v>
      </c>
      <c r="BB129" s="146">
        <f si="26" t="shared"/>
        <v>0</v>
      </c>
      <c r="BC129" s="146">
        <f si="27" t="shared"/>
        <v>0</v>
      </c>
      <c r="BD129" s="146">
        <f si="28" t="shared"/>
        <v>0</v>
      </c>
      <c r="BE129" s="146">
        <f si="29" t="shared"/>
        <v>0</v>
      </c>
      <c r="CA129" s="177">
        <v>3</v>
      </c>
      <c r="CB129" s="177">
        <v>7</v>
      </c>
      <c r="CZ129" s="146">
        <v>2.0000000000000002E-5</v>
      </c>
    </row>
    <row r="130" spans="1:104" x14ac:dyDescent="0.2">
      <c r="A130" s="171">
        <v>99</v>
      </c>
      <c r="B130" s="172" t="s">
        <v>306</v>
      </c>
      <c r="C130" s="173" t="s">
        <v>307</v>
      </c>
      <c r="D130" s="174" t="s">
        <v>84</v>
      </c>
      <c r="E130" s="175">
        <v>6</v>
      </c>
      <c r="F130" s="175">
        <v>0</v>
      </c>
      <c r="G130" s="176">
        <f si="24" t="shared"/>
        <v>0</v>
      </c>
      <c r="O130" s="170">
        <v>2</v>
      </c>
      <c r="AA130" s="146">
        <v>3</v>
      </c>
      <c r="AB130" s="146">
        <v>7</v>
      </c>
      <c r="AC130" s="146">
        <v>19633007</v>
      </c>
      <c r="AZ130" s="146">
        <v>2</v>
      </c>
      <c r="BA130" s="146">
        <f si="25" t="shared"/>
        <v>0</v>
      </c>
      <c r="BB130" s="146">
        <f si="26" t="shared"/>
        <v>0</v>
      </c>
      <c r="BC130" s="146">
        <f si="27" t="shared"/>
        <v>0</v>
      </c>
      <c r="BD130" s="146">
        <f si="28" t="shared"/>
        <v>0</v>
      </c>
      <c r="BE130" s="146">
        <f si="29" t="shared"/>
        <v>0</v>
      </c>
      <c r="CA130" s="177">
        <v>3</v>
      </c>
      <c r="CB130" s="177">
        <v>7</v>
      </c>
      <c r="CZ130" s="146">
        <v>3.0000000000000001E-5</v>
      </c>
    </row>
    <row r="131" spans="1:104" x14ac:dyDescent="0.2">
      <c r="A131" s="171">
        <v>100</v>
      </c>
      <c r="B131" s="172" t="s">
        <v>308</v>
      </c>
      <c r="C131" s="173" t="s">
        <v>309</v>
      </c>
      <c r="D131" s="174" t="s">
        <v>84</v>
      </c>
      <c r="E131" s="175">
        <v>6</v>
      </c>
      <c r="F131" s="175">
        <v>0</v>
      </c>
      <c r="G131" s="176">
        <f si="24" t="shared"/>
        <v>0</v>
      </c>
      <c r="O131" s="170">
        <v>2</v>
      </c>
      <c r="AA131" s="146">
        <v>3</v>
      </c>
      <c r="AB131" s="146">
        <v>7</v>
      </c>
      <c r="AC131" s="146">
        <v>19633008</v>
      </c>
      <c r="AZ131" s="146">
        <v>2</v>
      </c>
      <c r="BA131" s="146">
        <f si="25" t="shared"/>
        <v>0</v>
      </c>
      <c r="BB131" s="146">
        <f si="26" t="shared"/>
        <v>0</v>
      </c>
      <c r="BC131" s="146">
        <f si="27" t="shared"/>
        <v>0</v>
      </c>
      <c r="BD131" s="146">
        <f si="28" t="shared"/>
        <v>0</v>
      </c>
      <c r="BE131" s="146">
        <f si="29" t="shared"/>
        <v>0</v>
      </c>
      <c r="CA131" s="177">
        <v>3</v>
      </c>
      <c r="CB131" s="177">
        <v>7</v>
      </c>
      <c r="CZ131" s="146">
        <v>5.0000000000000002E-5</v>
      </c>
    </row>
    <row r="132" spans="1:104" x14ac:dyDescent="0.2">
      <c r="A132" s="171">
        <v>101</v>
      </c>
      <c r="B132" s="172" t="s">
        <v>310</v>
      </c>
      <c r="C132" s="173" t="s">
        <v>311</v>
      </c>
      <c r="D132" s="174" t="s">
        <v>84</v>
      </c>
      <c r="E132" s="175">
        <v>2</v>
      </c>
      <c r="F132" s="175">
        <v>0</v>
      </c>
      <c r="G132" s="176">
        <f si="24" t="shared"/>
        <v>0</v>
      </c>
      <c r="O132" s="170">
        <v>2</v>
      </c>
      <c r="AA132" s="146">
        <v>3</v>
      </c>
      <c r="AB132" s="146">
        <v>7</v>
      </c>
      <c r="AC132" s="146">
        <v>19633020</v>
      </c>
      <c r="AZ132" s="146">
        <v>2</v>
      </c>
      <c r="BA132" s="146">
        <f si="25" t="shared"/>
        <v>0</v>
      </c>
      <c r="BB132" s="146">
        <f si="26" t="shared"/>
        <v>0</v>
      </c>
      <c r="BC132" s="146">
        <f si="27" t="shared"/>
        <v>0</v>
      </c>
      <c r="BD132" s="146">
        <f si="28" t="shared"/>
        <v>0</v>
      </c>
      <c r="BE132" s="146">
        <f si="29" t="shared"/>
        <v>0</v>
      </c>
      <c r="CA132" s="177">
        <v>3</v>
      </c>
      <c r="CB132" s="177">
        <v>7</v>
      </c>
      <c r="CZ132" s="146">
        <v>9.0000000000000006E-5</v>
      </c>
    </row>
    <row r="133" spans="1:104" x14ac:dyDescent="0.2">
      <c r="A133" s="171">
        <v>102</v>
      </c>
      <c r="B133" s="172" t="s">
        <v>312</v>
      </c>
      <c r="C133" s="173" t="s">
        <v>313</v>
      </c>
      <c r="D133" s="174" t="s">
        <v>84</v>
      </c>
      <c r="E133" s="175">
        <v>4</v>
      </c>
      <c r="F133" s="175">
        <v>0</v>
      </c>
      <c r="G133" s="176">
        <f si="24" t="shared"/>
        <v>0</v>
      </c>
      <c r="O133" s="170">
        <v>2</v>
      </c>
      <c r="AA133" s="146">
        <v>3</v>
      </c>
      <c r="AB133" s="146">
        <v>7</v>
      </c>
      <c r="AC133" s="146">
        <v>1963302812</v>
      </c>
      <c r="AZ133" s="146">
        <v>2</v>
      </c>
      <c r="BA133" s="146">
        <f si="25" t="shared"/>
        <v>0</v>
      </c>
      <c r="BB133" s="146">
        <f si="26" t="shared"/>
        <v>0</v>
      </c>
      <c r="BC133" s="146">
        <f si="27" t="shared"/>
        <v>0</v>
      </c>
      <c r="BD133" s="146">
        <f si="28" t="shared"/>
        <v>0</v>
      </c>
      <c r="BE133" s="146">
        <f si="29" t="shared"/>
        <v>0</v>
      </c>
      <c r="CA133" s="177">
        <v>3</v>
      </c>
      <c r="CB133" s="177">
        <v>7</v>
      </c>
      <c r="CZ133" s="146">
        <v>0</v>
      </c>
    </row>
    <row r="134" spans="1:104" x14ac:dyDescent="0.2">
      <c r="A134" s="171">
        <v>103</v>
      </c>
      <c r="B134" s="172" t="s">
        <v>314</v>
      </c>
      <c r="C134" s="173" t="s">
        <v>315</v>
      </c>
      <c r="D134" s="174" t="s">
        <v>84</v>
      </c>
      <c r="E134" s="175">
        <v>8</v>
      </c>
      <c r="F134" s="175">
        <v>0</v>
      </c>
      <c r="G134" s="176">
        <f si="24" t="shared"/>
        <v>0</v>
      </c>
      <c r="O134" s="170">
        <v>2</v>
      </c>
      <c r="AA134" s="146">
        <v>3</v>
      </c>
      <c r="AB134" s="146">
        <v>7</v>
      </c>
      <c r="AC134" s="146">
        <v>1963302813</v>
      </c>
      <c r="AZ134" s="146">
        <v>2</v>
      </c>
      <c r="BA134" s="146">
        <f si="25" t="shared"/>
        <v>0</v>
      </c>
      <c r="BB134" s="146">
        <f si="26" t="shared"/>
        <v>0</v>
      </c>
      <c r="BC134" s="146">
        <f si="27" t="shared"/>
        <v>0</v>
      </c>
      <c r="BD134" s="146">
        <f si="28" t="shared"/>
        <v>0</v>
      </c>
      <c r="BE134" s="146">
        <f si="29" t="shared"/>
        <v>0</v>
      </c>
      <c r="CA134" s="177">
        <v>3</v>
      </c>
      <c r="CB134" s="177">
        <v>7</v>
      </c>
      <c r="CZ134" s="146">
        <v>0</v>
      </c>
    </row>
    <row r="135" spans="1:104" x14ac:dyDescent="0.2">
      <c r="A135" s="171">
        <v>104</v>
      </c>
      <c r="B135" s="172" t="s">
        <v>316</v>
      </c>
      <c r="C135" s="173" t="s">
        <v>317</v>
      </c>
      <c r="D135" s="174" t="s">
        <v>84</v>
      </c>
      <c r="E135" s="175">
        <v>10</v>
      </c>
      <c r="F135" s="175">
        <v>0</v>
      </c>
      <c r="G135" s="176">
        <f si="24" t="shared"/>
        <v>0</v>
      </c>
      <c r="O135" s="170">
        <v>2</v>
      </c>
      <c r="AA135" s="146">
        <v>3</v>
      </c>
      <c r="AB135" s="146">
        <v>7</v>
      </c>
      <c r="AC135" s="146">
        <v>1963302814</v>
      </c>
      <c r="AZ135" s="146">
        <v>2</v>
      </c>
      <c r="BA135" s="146">
        <f si="25" t="shared"/>
        <v>0</v>
      </c>
      <c r="BB135" s="146">
        <f si="26" t="shared"/>
        <v>0</v>
      </c>
      <c r="BC135" s="146">
        <f si="27" t="shared"/>
        <v>0</v>
      </c>
      <c r="BD135" s="146">
        <f si="28" t="shared"/>
        <v>0</v>
      </c>
      <c r="BE135" s="146">
        <f si="29" t="shared"/>
        <v>0</v>
      </c>
      <c r="CA135" s="177">
        <v>3</v>
      </c>
      <c r="CB135" s="177">
        <v>7</v>
      </c>
      <c r="CZ135" s="146">
        <v>0</v>
      </c>
    </row>
    <row r="136" spans="1:104" x14ac:dyDescent="0.2">
      <c r="A136" s="171">
        <v>105</v>
      </c>
      <c r="B136" s="172" t="s">
        <v>318</v>
      </c>
      <c r="C136" s="173" t="s">
        <v>319</v>
      </c>
      <c r="D136" s="174" t="s">
        <v>84</v>
      </c>
      <c r="E136" s="175">
        <v>4</v>
      </c>
      <c r="F136" s="175">
        <v>0</v>
      </c>
      <c r="G136" s="176">
        <f si="24" t="shared"/>
        <v>0</v>
      </c>
      <c r="O136" s="170">
        <v>2</v>
      </c>
      <c r="AA136" s="146">
        <v>3</v>
      </c>
      <c r="AB136" s="146">
        <v>7</v>
      </c>
      <c r="AC136" s="146">
        <v>1963302815</v>
      </c>
      <c r="AZ136" s="146">
        <v>2</v>
      </c>
      <c r="BA136" s="146">
        <f si="25" t="shared"/>
        <v>0</v>
      </c>
      <c r="BB136" s="146">
        <f si="26" t="shared"/>
        <v>0</v>
      </c>
      <c r="BC136" s="146">
        <f si="27" t="shared"/>
        <v>0</v>
      </c>
      <c r="BD136" s="146">
        <f si="28" t="shared"/>
        <v>0</v>
      </c>
      <c r="BE136" s="146">
        <f si="29" t="shared"/>
        <v>0</v>
      </c>
      <c r="CA136" s="177">
        <v>3</v>
      </c>
      <c r="CB136" s="177">
        <v>7</v>
      </c>
      <c r="CZ136" s="146">
        <v>0</v>
      </c>
    </row>
    <row r="137" spans="1:104" x14ac:dyDescent="0.2">
      <c r="A137" s="171">
        <v>106</v>
      </c>
      <c r="B137" s="172" t="s">
        <v>320</v>
      </c>
      <c r="C137" s="173" t="s">
        <v>321</v>
      </c>
      <c r="D137" s="174" t="s">
        <v>84</v>
      </c>
      <c r="E137" s="175">
        <v>4</v>
      </c>
      <c r="F137" s="175">
        <v>0</v>
      </c>
      <c r="G137" s="176">
        <f si="24" t="shared"/>
        <v>0</v>
      </c>
      <c r="O137" s="170">
        <v>2</v>
      </c>
      <c r="AA137" s="146">
        <v>3</v>
      </c>
      <c r="AB137" s="146">
        <v>7</v>
      </c>
      <c r="AC137" s="146">
        <v>1963302835</v>
      </c>
      <c r="AZ137" s="146">
        <v>2</v>
      </c>
      <c r="BA137" s="146">
        <f si="25" t="shared"/>
        <v>0</v>
      </c>
      <c r="BB137" s="146">
        <f si="26" t="shared"/>
        <v>0</v>
      </c>
      <c r="BC137" s="146">
        <f si="27" t="shared"/>
        <v>0</v>
      </c>
      <c r="BD137" s="146">
        <f si="28" t="shared"/>
        <v>0</v>
      </c>
      <c r="BE137" s="146">
        <f si="29" t="shared"/>
        <v>0</v>
      </c>
      <c r="CA137" s="177">
        <v>3</v>
      </c>
      <c r="CB137" s="177">
        <v>7</v>
      </c>
      <c r="CZ137" s="146">
        <v>0</v>
      </c>
    </row>
    <row r="138" spans="1:104" x14ac:dyDescent="0.2">
      <c r="A138" s="171">
        <v>107</v>
      </c>
      <c r="B138" s="172" t="s">
        <v>322</v>
      </c>
      <c r="C138" s="173" t="s">
        <v>323</v>
      </c>
      <c r="D138" s="174" t="s">
        <v>84</v>
      </c>
      <c r="E138" s="175">
        <v>4</v>
      </c>
      <c r="F138" s="175">
        <v>0</v>
      </c>
      <c r="G138" s="176">
        <f si="24" t="shared"/>
        <v>0</v>
      </c>
      <c r="O138" s="170">
        <v>2</v>
      </c>
      <c r="AA138" s="146">
        <v>3</v>
      </c>
      <c r="AB138" s="146">
        <v>7</v>
      </c>
      <c r="AC138" s="146">
        <v>1963302836</v>
      </c>
      <c r="AZ138" s="146">
        <v>2</v>
      </c>
      <c r="BA138" s="146">
        <f si="25" t="shared"/>
        <v>0</v>
      </c>
      <c r="BB138" s="146">
        <f si="26" t="shared"/>
        <v>0</v>
      </c>
      <c r="BC138" s="146">
        <f si="27" t="shared"/>
        <v>0</v>
      </c>
      <c r="BD138" s="146">
        <f si="28" t="shared"/>
        <v>0</v>
      </c>
      <c r="BE138" s="146">
        <f si="29" t="shared"/>
        <v>0</v>
      </c>
      <c r="CA138" s="177">
        <v>3</v>
      </c>
      <c r="CB138" s="177">
        <v>7</v>
      </c>
      <c r="CZ138" s="146">
        <v>0</v>
      </c>
    </row>
    <row r="139" spans="1:104" x14ac:dyDescent="0.2">
      <c r="A139" s="171">
        <v>108</v>
      </c>
      <c r="B139" s="172" t="s">
        <v>324</v>
      </c>
      <c r="C139" s="173" t="s">
        <v>325</v>
      </c>
      <c r="D139" s="174" t="s">
        <v>84</v>
      </c>
      <c r="E139" s="175">
        <v>4</v>
      </c>
      <c r="F139" s="175">
        <v>0</v>
      </c>
      <c r="G139" s="176">
        <f si="24" t="shared"/>
        <v>0</v>
      </c>
      <c r="O139" s="170">
        <v>2</v>
      </c>
      <c r="AA139" s="146">
        <v>3</v>
      </c>
      <c r="AB139" s="146">
        <v>7</v>
      </c>
      <c r="AC139" s="146">
        <v>1963302837</v>
      </c>
      <c r="AZ139" s="146">
        <v>2</v>
      </c>
      <c r="BA139" s="146">
        <f si="25" t="shared"/>
        <v>0</v>
      </c>
      <c r="BB139" s="146">
        <f si="26" t="shared"/>
        <v>0</v>
      </c>
      <c r="BC139" s="146">
        <f si="27" t="shared"/>
        <v>0</v>
      </c>
      <c r="BD139" s="146">
        <f si="28" t="shared"/>
        <v>0</v>
      </c>
      <c r="BE139" s="146">
        <f si="29" t="shared"/>
        <v>0</v>
      </c>
      <c r="CA139" s="177">
        <v>3</v>
      </c>
      <c r="CB139" s="177">
        <v>7</v>
      </c>
      <c r="CZ139" s="146">
        <v>0</v>
      </c>
    </row>
    <row r="140" spans="1:104" x14ac:dyDescent="0.2">
      <c r="A140" s="178"/>
      <c r="B140" s="179" t="s">
        <v>74</v>
      </c>
      <c r="C140" s="180" t="str">
        <f>CONCATENATE(B118," ",C118)</f>
        <v>733 Rozvod potrubí</v>
      </c>
      <c r="D140" s="181"/>
      <c r="E140" s="182"/>
      <c r="F140" s="183"/>
      <c r="G140" s="184">
        <f>SUM(G118:G139)</f>
        <v>0</v>
      </c>
      <c r="O140" s="170">
        <v>4</v>
      </c>
      <c r="BA140" s="185">
        <f>SUM(BA118:BA139)</f>
        <v>0</v>
      </c>
      <c r="BB140" s="185">
        <f>SUM(BB118:BB139)</f>
        <v>0</v>
      </c>
      <c r="BC140" s="185">
        <f>SUM(BC118:BC139)</f>
        <v>0</v>
      </c>
      <c r="BD140" s="185">
        <f>SUM(BD118:BD139)</f>
        <v>0</v>
      </c>
      <c r="BE140" s="185">
        <f>SUM(BE118:BE139)</f>
        <v>0</v>
      </c>
    </row>
    <row r="141" spans="1:104" x14ac:dyDescent="0.2">
      <c r="A141" s="163" t="s">
        <v>72</v>
      </c>
      <c r="B141" s="164" t="s">
        <v>326</v>
      </c>
      <c r="C141" s="165" t="s">
        <v>327</v>
      </c>
      <c r="D141" s="166"/>
      <c r="E141" s="167"/>
      <c r="F141" s="167"/>
      <c r="G141" s="168"/>
      <c r="H141" s="169"/>
      <c r="I141" s="169"/>
      <c r="O141" s="170">
        <v>1</v>
      </c>
    </row>
    <row r="142" spans="1:104" x14ac:dyDescent="0.2">
      <c r="A142" s="171">
        <v>109</v>
      </c>
      <c r="B142" s="172" t="s">
        <v>328</v>
      </c>
      <c r="C142" s="173" t="s">
        <v>329</v>
      </c>
      <c r="D142" s="174" t="s">
        <v>237</v>
      </c>
      <c r="E142" s="175">
        <v>2</v>
      </c>
      <c r="F142" s="175">
        <v>0</v>
      </c>
      <c r="G142" s="176">
        <f ref="G142:G148" si="30" t="shared">E142*F142</f>
        <v>0</v>
      </c>
      <c r="O142" s="170">
        <v>2</v>
      </c>
      <c r="AA142" s="146">
        <v>1</v>
      </c>
      <c r="AB142" s="146">
        <v>7</v>
      </c>
      <c r="AC142" s="146">
        <v>7</v>
      </c>
      <c r="AZ142" s="146">
        <v>2</v>
      </c>
      <c r="BA142" s="146">
        <f ref="BA142:BA148" si="31" t="shared">IF(AZ142=1,G142,0)</f>
        <v>0</v>
      </c>
      <c r="BB142" s="146">
        <f ref="BB142:BB148" si="32" t="shared">IF(AZ142=2,G142,0)</f>
        <v>0</v>
      </c>
      <c r="BC142" s="146">
        <f ref="BC142:BC148" si="33" t="shared">IF(AZ142=3,G142,0)</f>
        <v>0</v>
      </c>
      <c r="BD142" s="146">
        <f ref="BD142:BD148" si="34" t="shared">IF(AZ142=4,G142,0)</f>
        <v>0</v>
      </c>
      <c r="BE142" s="146">
        <f ref="BE142:BE148" si="35" t="shared">IF(AZ142=5,G142,0)</f>
        <v>0</v>
      </c>
      <c r="CA142" s="177">
        <v>1</v>
      </c>
      <c r="CB142" s="177">
        <v>7</v>
      </c>
      <c r="CZ142" s="146">
        <v>6.8000000000000005E-4</v>
      </c>
    </row>
    <row r="143" spans="1:104" x14ac:dyDescent="0.2">
      <c r="A143" s="171">
        <v>110</v>
      </c>
      <c r="B143" s="172" t="s">
        <v>330</v>
      </c>
      <c r="C143" s="173" t="s">
        <v>331</v>
      </c>
      <c r="D143" s="174" t="s">
        <v>84</v>
      </c>
      <c r="E143" s="175">
        <v>2</v>
      </c>
      <c r="F143" s="175">
        <v>0</v>
      </c>
      <c r="G143" s="176">
        <f si="30" t="shared"/>
        <v>0</v>
      </c>
      <c r="O143" s="170">
        <v>2</v>
      </c>
      <c r="AA143" s="146">
        <v>1</v>
      </c>
      <c r="AB143" s="146">
        <v>7</v>
      </c>
      <c r="AC143" s="146">
        <v>7</v>
      </c>
      <c r="AZ143" s="146">
        <v>2</v>
      </c>
      <c r="BA143" s="146">
        <f si="31" t="shared"/>
        <v>0</v>
      </c>
      <c r="BB143" s="146">
        <f si="32" t="shared"/>
        <v>0</v>
      </c>
      <c r="BC143" s="146">
        <f si="33" t="shared"/>
        <v>0</v>
      </c>
      <c r="BD143" s="146">
        <f si="34" t="shared"/>
        <v>0</v>
      </c>
      <c r="BE143" s="146">
        <f si="35" t="shared"/>
        <v>0</v>
      </c>
      <c r="CA143" s="177">
        <v>1</v>
      </c>
      <c r="CB143" s="177">
        <v>7</v>
      </c>
      <c r="CZ143" s="146">
        <v>5.5000000000000003E-4</v>
      </c>
    </row>
    <row r="144" spans="1:104" x14ac:dyDescent="0.2">
      <c r="A144" s="171">
        <v>111</v>
      </c>
      <c r="B144" s="172" t="s">
        <v>332</v>
      </c>
      <c r="C144" s="173" t="s">
        <v>333</v>
      </c>
      <c r="D144" s="174" t="s">
        <v>84</v>
      </c>
      <c r="E144" s="175">
        <v>28</v>
      </c>
      <c r="F144" s="175">
        <v>0</v>
      </c>
      <c r="G144" s="176">
        <f si="30" t="shared"/>
        <v>0</v>
      </c>
      <c r="O144" s="170">
        <v>2</v>
      </c>
      <c r="AA144" s="146">
        <v>1</v>
      </c>
      <c r="AB144" s="146">
        <v>7</v>
      </c>
      <c r="AC144" s="146">
        <v>7</v>
      </c>
      <c r="AZ144" s="146">
        <v>2</v>
      </c>
      <c r="BA144" s="146">
        <f si="31" t="shared"/>
        <v>0</v>
      </c>
      <c r="BB144" s="146">
        <f si="32" t="shared"/>
        <v>0</v>
      </c>
      <c r="BC144" s="146">
        <f si="33" t="shared"/>
        <v>0</v>
      </c>
      <c r="BD144" s="146">
        <f si="34" t="shared"/>
        <v>0</v>
      </c>
      <c r="BE144" s="146">
        <f si="35" t="shared"/>
        <v>0</v>
      </c>
      <c r="CA144" s="177">
        <v>1</v>
      </c>
      <c r="CB144" s="177">
        <v>7</v>
      </c>
      <c r="CZ144" s="146">
        <v>5.1000000000000004E-4</v>
      </c>
    </row>
    <row r="145" spans="1:104" x14ac:dyDescent="0.2">
      <c r="A145" s="171">
        <v>112</v>
      </c>
      <c r="B145" s="172" t="s">
        <v>334</v>
      </c>
      <c r="C145" s="173" t="s">
        <v>335</v>
      </c>
      <c r="D145" s="174" t="s">
        <v>84</v>
      </c>
      <c r="E145" s="175">
        <v>15</v>
      </c>
      <c r="F145" s="175">
        <v>0</v>
      </c>
      <c r="G145" s="176">
        <f si="30" t="shared"/>
        <v>0</v>
      </c>
      <c r="O145" s="170">
        <v>2</v>
      </c>
      <c r="AA145" s="146">
        <v>1</v>
      </c>
      <c r="AB145" s="146">
        <v>7</v>
      </c>
      <c r="AC145" s="146">
        <v>7</v>
      </c>
      <c r="AZ145" s="146">
        <v>2</v>
      </c>
      <c r="BA145" s="146">
        <f si="31" t="shared"/>
        <v>0</v>
      </c>
      <c r="BB145" s="146">
        <f si="32" t="shared"/>
        <v>0</v>
      </c>
      <c r="BC145" s="146">
        <f si="33" t="shared"/>
        <v>0</v>
      </c>
      <c r="BD145" s="146">
        <f si="34" t="shared"/>
        <v>0</v>
      </c>
      <c r="BE145" s="146">
        <f si="35" t="shared"/>
        <v>0</v>
      </c>
      <c r="CA145" s="177">
        <v>1</v>
      </c>
      <c r="CB145" s="177">
        <v>7</v>
      </c>
      <c r="CZ145" s="146">
        <v>0</v>
      </c>
    </row>
    <row r="146" spans="1:104" x14ac:dyDescent="0.2">
      <c r="A146" s="171">
        <v>113</v>
      </c>
      <c r="B146" s="172" t="s">
        <v>336</v>
      </c>
      <c r="C146" s="173" t="s">
        <v>337</v>
      </c>
      <c r="D146" s="174" t="s">
        <v>84</v>
      </c>
      <c r="E146" s="175">
        <v>2</v>
      </c>
      <c r="F146" s="175">
        <v>0</v>
      </c>
      <c r="G146" s="176">
        <f si="30" t="shared"/>
        <v>0</v>
      </c>
      <c r="O146" s="170">
        <v>2</v>
      </c>
      <c r="AA146" s="146">
        <v>1</v>
      </c>
      <c r="AB146" s="146">
        <v>7</v>
      </c>
      <c r="AC146" s="146">
        <v>7</v>
      </c>
      <c r="AZ146" s="146">
        <v>2</v>
      </c>
      <c r="BA146" s="146">
        <f si="31" t="shared"/>
        <v>0</v>
      </c>
      <c r="BB146" s="146">
        <f si="32" t="shared"/>
        <v>0</v>
      </c>
      <c r="BC146" s="146">
        <f si="33" t="shared"/>
        <v>0</v>
      </c>
      <c r="BD146" s="146">
        <f si="34" t="shared"/>
        <v>0</v>
      </c>
      <c r="BE146" s="146">
        <f si="35" t="shared"/>
        <v>0</v>
      </c>
      <c r="CA146" s="177">
        <v>1</v>
      </c>
      <c r="CB146" s="177">
        <v>7</v>
      </c>
      <c r="CZ146" s="146">
        <v>1.1E-4</v>
      </c>
    </row>
    <row r="147" spans="1:104" x14ac:dyDescent="0.2">
      <c r="A147" s="171">
        <v>114</v>
      </c>
      <c r="B147" s="172" t="s">
        <v>338</v>
      </c>
      <c r="C147" s="173" t="s">
        <v>339</v>
      </c>
      <c r="D147" s="174" t="s">
        <v>340</v>
      </c>
      <c r="E147" s="175">
        <v>15</v>
      </c>
      <c r="F147" s="175">
        <v>0</v>
      </c>
      <c r="G147" s="176">
        <f si="30" t="shared"/>
        <v>0</v>
      </c>
      <c r="O147" s="170">
        <v>2</v>
      </c>
      <c r="AA147" s="146">
        <v>1</v>
      </c>
      <c r="AB147" s="146">
        <v>5</v>
      </c>
      <c r="AC147" s="146">
        <v>5</v>
      </c>
      <c r="AZ147" s="146">
        <v>2</v>
      </c>
      <c r="BA147" s="146">
        <f si="31" t="shared"/>
        <v>0</v>
      </c>
      <c r="BB147" s="146">
        <f si="32" t="shared"/>
        <v>0</v>
      </c>
      <c r="BC147" s="146">
        <f si="33" t="shared"/>
        <v>0</v>
      </c>
      <c r="BD147" s="146">
        <f si="34" t="shared"/>
        <v>0</v>
      </c>
      <c r="BE147" s="146">
        <f si="35" t="shared"/>
        <v>0</v>
      </c>
      <c r="CA147" s="177">
        <v>1</v>
      </c>
      <c r="CB147" s="177">
        <v>5</v>
      </c>
      <c r="CZ147" s="146">
        <v>0</v>
      </c>
    </row>
    <row r="148" spans="1:104" x14ac:dyDescent="0.2">
      <c r="A148" s="171">
        <v>115</v>
      </c>
      <c r="B148" s="172" t="s">
        <v>341</v>
      </c>
      <c r="C148" s="173" t="s">
        <v>342</v>
      </c>
      <c r="D148" s="174" t="s">
        <v>84</v>
      </c>
      <c r="E148" s="175">
        <v>2</v>
      </c>
      <c r="F148" s="175">
        <v>0</v>
      </c>
      <c r="G148" s="176">
        <f si="30" t="shared"/>
        <v>0</v>
      </c>
      <c r="O148" s="170">
        <v>2</v>
      </c>
      <c r="AA148" s="146">
        <v>3</v>
      </c>
      <c r="AB148" s="146">
        <v>7</v>
      </c>
      <c r="AC148" s="146">
        <v>42210459</v>
      </c>
      <c r="AZ148" s="146">
        <v>2</v>
      </c>
      <c r="BA148" s="146">
        <f si="31" t="shared"/>
        <v>0</v>
      </c>
      <c r="BB148" s="146">
        <f si="32" t="shared"/>
        <v>0</v>
      </c>
      <c r="BC148" s="146">
        <f si="33" t="shared"/>
        <v>0</v>
      </c>
      <c r="BD148" s="146">
        <f si="34" t="shared"/>
        <v>0</v>
      </c>
      <c r="BE148" s="146">
        <f si="35" t="shared"/>
        <v>0</v>
      </c>
      <c r="CA148" s="177">
        <v>3</v>
      </c>
      <c r="CB148" s="177">
        <v>7</v>
      </c>
      <c r="CZ148" s="146">
        <v>1.6000000000000001E-3</v>
      </c>
    </row>
    <row r="149" spans="1:104" x14ac:dyDescent="0.2">
      <c r="A149" s="178"/>
      <c r="B149" s="179" t="s">
        <v>74</v>
      </c>
      <c r="C149" s="180" t="str">
        <f>CONCATENATE(B141," ",C141)</f>
        <v>734 Armatury</v>
      </c>
      <c r="D149" s="181"/>
      <c r="E149" s="182"/>
      <c r="F149" s="183"/>
      <c r="G149" s="184">
        <f>SUM(G141:G148)</f>
        <v>0</v>
      </c>
      <c r="O149" s="170">
        <v>4</v>
      </c>
      <c r="BA149" s="185">
        <f>SUM(BA141:BA148)</f>
        <v>0</v>
      </c>
      <c r="BB149" s="185">
        <f>SUM(BB141:BB148)</f>
        <v>0</v>
      </c>
      <c r="BC149" s="185">
        <f>SUM(BC141:BC148)</f>
        <v>0</v>
      </c>
      <c r="BD149" s="185">
        <f>SUM(BD141:BD148)</f>
        <v>0</v>
      </c>
      <c r="BE149" s="185">
        <f>SUM(BE141:BE148)</f>
        <v>0</v>
      </c>
    </row>
    <row r="150" spans="1:104" x14ac:dyDescent="0.2">
      <c r="A150" s="163" t="s">
        <v>72</v>
      </c>
      <c r="B150" s="164" t="s">
        <v>343</v>
      </c>
      <c r="C150" s="165" t="s">
        <v>344</v>
      </c>
      <c r="D150" s="166"/>
      <c r="E150" s="167"/>
      <c r="F150" s="167"/>
      <c r="G150" s="168"/>
      <c r="H150" s="169"/>
      <c r="I150" s="169"/>
      <c r="O150" s="170">
        <v>1</v>
      </c>
    </row>
    <row r="151" spans="1:104" x14ac:dyDescent="0.2">
      <c r="A151" s="171">
        <v>116</v>
      </c>
      <c r="B151" s="172" t="s">
        <v>345</v>
      </c>
      <c r="C151" s="173" t="s">
        <v>346</v>
      </c>
      <c r="D151" s="174" t="s">
        <v>84</v>
      </c>
      <c r="E151" s="175">
        <v>3</v>
      </c>
      <c r="F151" s="175">
        <v>0</v>
      </c>
      <c r="G151" s="176">
        <f>E151*F151</f>
        <v>0</v>
      </c>
      <c r="O151" s="170">
        <v>2</v>
      </c>
      <c r="AA151" s="146">
        <v>1</v>
      </c>
      <c r="AB151" s="146">
        <v>7</v>
      </c>
      <c r="AC151" s="146">
        <v>7</v>
      </c>
      <c r="AZ151" s="146">
        <v>2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7">
        <v>1</v>
      </c>
      <c r="CB151" s="177">
        <v>7</v>
      </c>
      <c r="CZ151" s="146">
        <v>2.7449999999999999E-2</v>
      </c>
    </row>
    <row r="152" spans="1:104" x14ac:dyDescent="0.2">
      <c r="A152" s="171">
        <v>117</v>
      </c>
      <c r="B152" s="172" t="s">
        <v>347</v>
      </c>
      <c r="C152" s="173" t="s">
        <v>348</v>
      </c>
      <c r="D152" s="174" t="s">
        <v>84</v>
      </c>
      <c r="E152" s="175">
        <v>1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7</v>
      </c>
      <c r="AC152" s="146">
        <v>7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</v>
      </c>
      <c r="CB152" s="177">
        <v>7</v>
      </c>
      <c r="CZ152" s="146">
        <v>3.6600000000000001E-2</v>
      </c>
    </row>
    <row r="153" spans="1:104" x14ac:dyDescent="0.2">
      <c r="A153" s="171">
        <v>118</v>
      </c>
      <c r="B153" s="172" t="s">
        <v>349</v>
      </c>
      <c r="C153" s="173" t="s">
        <v>350</v>
      </c>
      <c r="D153" s="174" t="s">
        <v>84</v>
      </c>
      <c r="E153" s="175">
        <v>9</v>
      </c>
      <c r="F153" s="175">
        <v>0</v>
      </c>
      <c r="G153" s="176">
        <f>E153*F153</f>
        <v>0</v>
      </c>
      <c r="O153" s="170">
        <v>2</v>
      </c>
      <c r="AA153" s="146">
        <v>1</v>
      </c>
      <c r="AB153" s="146">
        <v>7</v>
      </c>
      <c r="AC153" s="146">
        <v>7</v>
      </c>
      <c r="AZ153" s="146">
        <v>2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7">
        <v>1</v>
      </c>
      <c r="CB153" s="177">
        <v>7</v>
      </c>
      <c r="CZ153" s="146">
        <v>4.9500000000000002E-2</v>
      </c>
    </row>
    <row r="154" spans="1:104" x14ac:dyDescent="0.2">
      <c r="A154" s="171">
        <v>119</v>
      </c>
      <c r="B154" s="172" t="s">
        <v>351</v>
      </c>
      <c r="C154" s="173" t="s">
        <v>352</v>
      </c>
      <c r="D154" s="174" t="s">
        <v>84</v>
      </c>
      <c r="E154" s="175">
        <v>1</v>
      </c>
      <c r="F154" s="175">
        <v>0</v>
      </c>
      <c r="G154" s="176">
        <f>E154*F154</f>
        <v>0</v>
      </c>
      <c r="O154" s="170">
        <v>2</v>
      </c>
      <c r="AA154" s="146">
        <v>1</v>
      </c>
      <c r="AB154" s="146">
        <v>7</v>
      </c>
      <c r="AC154" s="146">
        <v>7</v>
      </c>
      <c r="AZ154" s="146">
        <v>2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7">
        <v>1</v>
      </c>
      <c r="CB154" s="177">
        <v>7</v>
      </c>
      <c r="CZ154" s="146">
        <v>6.0609999999999997E-2</v>
      </c>
    </row>
    <row r="155" spans="1:104" x14ac:dyDescent="0.2">
      <c r="A155" s="171">
        <v>120</v>
      </c>
      <c r="B155" s="172" t="s">
        <v>353</v>
      </c>
      <c r="C155" s="173" t="s">
        <v>354</v>
      </c>
      <c r="D155" s="174" t="s">
        <v>84</v>
      </c>
      <c r="E155" s="175">
        <v>1</v>
      </c>
      <c r="F155" s="175">
        <v>0</v>
      </c>
      <c r="G155" s="176">
        <f>E155*F155</f>
        <v>0</v>
      </c>
      <c r="O155" s="170">
        <v>2</v>
      </c>
      <c r="AA155" s="146">
        <v>1</v>
      </c>
      <c r="AB155" s="146">
        <v>7</v>
      </c>
      <c r="AC155" s="146">
        <v>7</v>
      </c>
      <c r="AZ155" s="146">
        <v>2</v>
      </c>
      <c r="BA155" s="146">
        <f>IF(AZ155=1,G155,0)</f>
        <v>0</v>
      </c>
      <c r="BB155" s="146">
        <f>IF(AZ155=2,G155,0)</f>
        <v>0</v>
      </c>
      <c r="BC155" s="146">
        <f>IF(AZ155=3,G155,0)</f>
        <v>0</v>
      </c>
      <c r="BD155" s="146">
        <f>IF(AZ155=4,G155,0)</f>
        <v>0</v>
      </c>
      <c r="BE155" s="146">
        <f>IF(AZ155=5,G155,0)</f>
        <v>0</v>
      </c>
      <c r="CA155" s="177">
        <v>1</v>
      </c>
      <c r="CB155" s="177">
        <v>7</v>
      </c>
      <c r="CZ155" s="146">
        <v>7.5880000000000003E-2</v>
      </c>
    </row>
    <row r="156" spans="1:104" x14ac:dyDescent="0.2">
      <c r="A156" s="178"/>
      <c r="B156" s="179" t="s">
        <v>74</v>
      </c>
      <c r="C156" s="180" t="str">
        <f>CONCATENATE(B150," ",C150)</f>
        <v>735 Otopná tělesa</v>
      </c>
      <c r="D156" s="181"/>
      <c r="E156" s="182"/>
      <c r="F156" s="183"/>
      <c r="G156" s="184">
        <f>SUM(G150:G155)</f>
        <v>0</v>
      </c>
      <c r="O156" s="170">
        <v>4</v>
      </c>
      <c r="BA156" s="185">
        <f>SUM(BA150:BA155)</f>
        <v>0</v>
      </c>
      <c r="BB156" s="185">
        <f>SUM(BB150:BB155)</f>
        <v>0</v>
      </c>
      <c r="BC156" s="185">
        <f>SUM(BC150:BC155)</f>
        <v>0</v>
      </c>
      <c r="BD156" s="185">
        <f>SUM(BD150:BD155)</f>
        <v>0</v>
      </c>
      <c r="BE156" s="185">
        <f>SUM(BE150:BE155)</f>
        <v>0</v>
      </c>
    </row>
    <row r="157" spans="1:104" x14ac:dyDescent="0.2">
      <c r="A157" s="163" t="s">
        <v>72</v>
      </c>
      <c r="B157" s="164" t="s">
        <v>355</v>
      </c>
      <c r="C157" s="165" t="s">
        <v>356</v>
      </c>
      <c r="D157" s="166"/>
      <c r="E157" s="167"/>
      <c r="F157" s="167"/>
      <c r="G157" s="168"/>
      <c r="H157" s="169"/>
      <c r="I157" s="169"/>
      <c r="O157" s="170">
        <v>1</v>
      </c>
    </row>
    <row r="158" spans="1:104" x14ac:dyDescent="0.2">
      <c r="A158" s="171">
        <v>121</v>
      </c>
      <c r="B158" s="172" t="s">
        <v>357</v>
      </c>
      <c r="C158" s="173" t="s">
        <v>358</v>
      </c>
      <c r="D158" s="174" t="s">
        <v>184</v>
      </c>
      <c r="E158" s="175">
        <v>41.25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7</v>
      </c>
      <c r="AC158" s="146">
        <v>7</v>
      </c>
      <c r="AZ158" s="146">
        <v>2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</v>
      </c>
      <c r="CB158" s="177">
        <v>7</v>
      </c>
      <c r="CZ158" s="146">
        <v>2.886E-2</v>
      </c>
    </row>
    <row r="159" spans="1:104" x14ac:dyDescent="0.2">
      <c r="A159" s="171">
        <v>122</v>
      </c>
      <c r="B159" s="172" t="s">
        <v>359</v>
      </c>
      <c r="C159" s="173" t="s">
        <v>360</v>
      </c>
      <c r="D159" s="174" t="s">
        <v>184</v>
      </c>
      <c r="E159" s="175">
        <v>17.399999999999999</v>
      </c>
      <c r="F159" s="175">
        <v>0</v>
      </c>
      <c r="G159" s="176">
        <f>E159*F159</f>
        <v>0</v>
      </c>
      <c r="O159" s="170">
        <v>2</v>
      </c>
      <c r="AA159" s="146">
        <v>1</v>
      </c>
      <c r="AB159" s="146">
        <v>7</v>
      </c>
      <c r="AC159" s="146">
        <v>7</v>
      </c>
      <c r="AZ159" s="146">
        <v>2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</v>
      </c>
      <c r="CB159" s="177">
        <v>7</v>
      </c>
      <c r="CZ159" s="146">
        <v>5.3539999999999997E-2</v>
      </c>
    </row>
    <row r="160" spans="1:104" x14ac:dyDescent="0.2">
      <c r="A160" s="171">
        <v>123</v>
      </c>
      <c r="B160" s="172" t="s">
        <v>361</v>
      </c>
      <c r="C160" s="173" t="s">
        <v>362</v>
      </c>
      <c r="D160" s="174" t="s">
        <v>184</v>
      </c>
      <c r="E160" s="175">
        <v>2.42</v>
      </c>
      <c r="F160" s="175">
        <v>0</v>
      </c>
      <c r="G160" s="176">
        <f>E160*F160</f>
        <v>0</v>
      </c>
      <c r="O160" s="170">
        <v>2</v>
      </c>
      <c r="AA160" s="146">
        <v>1</v>
      </c>
      <c r="AB160" s="146">
        <v>7</v>
      </c>
      <c r="AC160" s="146">
        <v>7</v>
      </c>
      <c r="AZ160" s="146">
        <v>2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</v>
      </c>
      <c r="CB160" s="177">
        <v>7</v>
      </c>
      <c r="CZ160" s="146">
        <v>6.8379999999999996E-2</v>
      </c>
    </row>
    <row r="161" spans="1:104" x14ac:dyDescent="0.2">
      <c r="A161" s="171">
        <v>124</v>
      </c>
      <c r="B161" s="172" t="s">
        <v>363</v>
      </c>
      <c r="C161" s="173" t="s">
        <v>364</v>
      </c>
      <c r="D161" s="174" t="s">
        <v>184</v>
      </c>
      <c r="E161" s="175">
        <v>18.739999999999998</v>
      </c>
      <c r="F161" s="175">
        <v>0</v>
      </c>
      <c r="G161" s="176">
        <f>E161*F161</f>
        <v>0</v>
      </c>
      <c r="O161" s="170">
        <v>2</v>
      </c>
      <c r="AA161" s="146">
        <v>1</v>
      </c>
      <c r="AB161" s="146">
        <v>7</v>
      </c>
      <c r="AC161" s="146">
        <v>7</v>
      </c>
      <c r="AZ161" s="146">
        <v>2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1</v>
      </c>
      <c r="CB161" s="177">
        <v>7</v>
      </c>
      <c r="CZ161" s="146">
        <v>0</v>
      </c>
    </row>
    <row r="162" spans="1:104" x14ac:dyDescent="0.2">
      <c r="A162" s="178"/>
      <c r="B162" s="179" t="s">
        <v>74</v>
      </c>
      <c r="C162" s="180" t="str">
        <f>CONCATENATE(B157," ",C157)</f>
        <v>763 Dřevostavby</v>
      </c>
      <c r="D162" s="181"/>
      <c r="E162" s="182"/>
      <c r="F162" s="183"/>
      <c r="G162" s="184">
        <f>SUM(G157:G161)</f>
        <v>0</v>
      </c>
      <c r="O162" s="170">
        <v>4</v>
      </c>
      <c r="BA162" s="185">
        <f>SUM(BA157:BA161)</f>
        <v>0</v>
      </c>
      <c r="BB162" s="185">
        <f>SUM(BB157:BB161)</f>
        <v>0</v>
      </c>
      <c r="BC162" s="185">
        <f>SUM(BC157:BC161)</f>
        <v>0</v>
      </c>
      <c r="BD162" s="185">
        <f>SUM(BD157:BD161)</f>
        <v>0</v>
      </c>
      <c r="BE162" s="185">
        <f>SUM(BE157:BE161)</f>
        <v>0</v>
      </c>
    </row>
    <row r="163" spans="1:104" x14ac:dyDescent="0.2">
      <c r="A163" s="163" t="s">
        <v>72</v>
      </c>
      <c r="B163" s="164" t="s">
        <v>365</v>
      </c>
      <c r="C163" s="165" t="s">
        <v>366</v>
      </c>
      <c r="D163" s="166"/>
      <c r="E163" s="167"/>
      <c r="F163" s="167"/>
      <c r="G163" s="168"/>
      <c r="H163" s="169"/>
      <c r="I163" s="169"/>
      <c r="O163" s="170">
        <v>1</v>
      </c>
    </row>
    <row r="164" spans="1:104" x14ac:dyDescent="0.2">
      <c r="A164" s="171">
        <v>125</v>
      </c>
      <c r="B164" s="172" t="s">
        <v>367</v>
      </c>
      <c r="C164" s="173" t="s">
        <v>368</v>
      </c>
      <c r="D164" s="174" t="s">
        <v>84</v>
      </c>
      <c r="E164" s="175">
        <v>5</v>
      </c>
      <c r="F164" s="175">
        <v>0</v>
      </c>
      <c r="G164" s="176">
        <f ref="G164:G169" si="36" t="shared">E164*F164</f>
        <v>0</v>
      </c>
      <c r="O164" s="170">
        <v>2</v>
      </c>
      <c r="AA164" s="146">
        <v>1</v>
      </c>
      <c r="AB164" s="146">
        <v>7</v>
      </c>
      <c r="AC164" s="146">
        <v>7</v>
      </c>
      <c r="AZ164" s="146">
        <v>2</v>
      </c>
      <c r="BA164" s="146">
        <f ref="BA164:BA169" si="37" t="shared">IF(AZ164=1,G164,0)</f>
        <v>0</v>
      </c>
      <c r="BB164" s="146">
        <f ref="BB164:BB169" si="38" t="shared">IF(AZ164=2,G164,0)</f>
        <v>0</v>
      </c>
      <c r="BC164" s="146">
        <f ref="BC164:BC169" si="39" t="shared">IF(AZ164=3,G164,0)</f>
        <v>0</v>
      </c>
      <c r="BD164" s="146">
        <f ref="BD164:BD169" si="40" t="shared">IF(AZ164=4,G164,0)</f>
        <v>0</v>
      </c>
      <c r="BE164" s="146">
        <f ref="BE164:BE169" si="41" t="shared">IF(AZ164=5,G164,0)</f>
        <v>0</v>
      </c>
      <c r="CA164" s="177">
        <v>1</v>
      </c>
      <c r="CB164" s="177">
        <v>7</v>
      </c>
      <c r="CZ164" s="146">
        <v>0</v>
      </c>
    </row>
    <row ht="22.5" r="165" spans="1:104" x14ac:dyDescent="0.2">
      <c r="A165" s="171">
        <v>126</v>
      </c>
      <c r="B165" s="172" t="s">
        <v>369</v>
      </c>
      <c r="C165" s="173" t="s">
        <v>370</v>
      </c>
      <c r="D165" s="174" t="s">
        <v>184</v>
      </c>
      <c r="E165" s="175">
        <v>4.7</v>
      </c>
      <c r="F165" s="175">
        <v>0</v>
      </c>
      <c r="G165" s="176">
        <f si="36" t="shared"/>
        <v>0</v>
      </c>
      <c r="O165" s="170">
        <v>2</v>
      </c>
      <c r="AA165" s="146">
        <v>1</v>
      </c>
      <c r="AB165" s="146">
        <v>7</v>
      </c>
      <c r="AC165" s="146">
        <v>7</v>
      </c>
      <c r="AZ165" s="146">
        <v>2</v>
      </c>
      <c r="BA165" s="146">
        <f si="37" t="shared"/>
        <v>0</v>
      </c>
      <c r="BB165" s="146">
        <f si="38" t="shared"/>
        <v>0</v>
      </c>
      <c r="BC165" s="146">
        <f si="39" t="shared"/>
        <v>0</v>
      </c>
      <c r="BD165" s="146">
        <f si="40" t="shared"/>
        <v>0</v>
      </c>
      <c r="BE165" s="146">
        <f si="41" t="shared"/>
        <v>0</v>
      </c>
      <c r="CA165" s="177">
        <v>1</v>
      </c>
      <c r="CB165" s="177">
        <v>7</v>
      </c>
      <c r="CZ165" s="146">
        <v>2.0000000000000002E-5</v>
      </c>
    </row>
    <row r="166" spans="1:104" x14ac:dyDescent="0.2">
      <c r="A166" s="171">
        <v>127</v>
      </c>
      <c r="B166" s="172" t="s">
        <v>371</v>
      </c>
      <c r="C166" s="173" t="s">
        <v>372</v>
      </c>
      <c r="D166" s="174" t="s">
        <v>84</v>
      </c>
      <c r="E166" s="175">
        <v>2</v>
      </c>
      <c r="F166" s="175">
        <v>0</v>
      </c>
      <c r="G166" s="176">
        <f si="36" t="shared"/>
        <v>0</v>
      </c>
      <c r="O166" s="170">
        <v>2</v>
      </c>
      <c r="AA166" s="146">
        <v>3</v>
      </c>
      <c r="AB166" s="146">
        <v>7</v>
      </c>
      <c r="AC166" s="146">
        <v>61160102</v>
      </c>
      <c r="AZ166" s="146">
        <v>2</v>
      </c>
      <c r="BA166" s="146">
        <f si="37" t="shared"/>
        <v>0</v>
      </c>
      <c r="BB166" s="146">
        <f si="38" t="shared"/>
        <v>0</v>
      </c>
      <c r="BC166" s="146">
        <f si="39" t="shared"/>
        <v>0</v>
      </c>
      <c r="BD166" s="146">
        <f si="40" t="shared"/>
        <v>0</v>
      </c>
      <c r="BE166" s="146">
        <f si="41" t="shared"/>
        <v>0</v>
      </c>
      <c r="CA166" s="177">
        <v>3</v>
      </c>
      <c r="CB166" s="177">
        <v>7</v>
      </c>
      <c r="CZ166" s="146">
        <v>1.4500000000000001E-2</v>
      </c>
    </row>
    <row r="167" spans="1:104" x14ac:dyDescent="0.2">
      <c r="A167" s="171">
        <v>128</v>
      </c>
      <c r="B167" s="172" t="s">
        <v>373</v>
      </c>
      <c r="C167" s="173" t="s">
        <v>374</v>
      </c>
      <c r="D167" s="174" t="s">
        <v>84</v>
      </c>
      <c r="E167" s="175">
        <v>3</v>
      </c>
      <c r="F167" s="175">
        <v>0</v>
      </c>
      <c r="G167" s="176">
        <f si="36" t="shared"/>
        <v>0</v>
      </c>
      <c r="O167" s="170">
        <v>2</v>
      </c>
      <c r="AA167" s="146">
        <v>3</v>
      </c>
      <c r="AB167" s="146">
        <v>7</v>
      </c>
      <c r="AC167" s="146">
        <v>61160103</v>
      </c>
      <c r="AZ167" s="146">
        <v>2</v>
      </c>
      <c r="BA167" s="146">
        <f si="37" t="shared"/>
        <v>0</v>
      </c>
      <c r="BB167" s="146">
        <f si="38" t="shared"/>
        <v>0</v>
      </c>
      <c r="BC167" s="146">
        <f si="39" t="shared"/>
        <v>0</v>
      </c>
      <c r="BD167" s="146">
        <f si="40" t="shared"/>
        <v>0</v>
      </c>
      <c r="BE167" s="146">
        <f si="41" t="shared"/>
        <v>0</v>
      </c>
      <c r="CA167" s="177">
        <v>3</v>
      </c>
      <c r="CB167" s="177">
        <v>7</v>
      </c>
      <c r="CZ167" s="146">
        <v>1.6E-2</v>
      </c>
    </row>
    <row r="168" spans="1:104" x14ac:dyDescent="0.2">
      <c r="A168" s="171">
        <v>129</v>
      </c>
      <c r="B168" s="172" t="s">
        <v>375</v>
      </c>
      <c r="C168" s="173" t="s">
        <v>376</v>
      </c>
      <c r="D168" s="174" t="s">
        <v>84</v>
      </c>
      <c r="E168" s="175">
        <v>1</v>
      </c>
      <c r="F168" s="175">
        <v>0</v>
      </c>
      <c r="G168" s="176">
        <f si="36" t="shared"/>
        <v>0</v>
      </c>
      <c r="O168" s="170">
        <v>2</v>
      </c>
      <c r="AA168" s="146">
        <v>3</v>
      </c>
      <c r="AB168" s="146">
        <v>7</v>
      </c>
      <c r="AC168" s="146">
        <v>61165316</v>
      </c>
      <c r="AZ168" s="146">
        <v>2</v>
      </c>
      <c r="BA168" s="146">
        <f si="37" t="shared"/>
        <v>0</v>
      </c>
      <c r="BB168" s="146">
        <f si="38" t="shared"/>
        <v>0</v>
      </c>
      <c r="BC168" s="146">
        <f si="39" t="shared"/>
        <v>0</v>
      </c>
      <c r="BD168" s="146">
        <f si="40" t="shared"/>
        <v>0</v>
      </c>
      <c r="BE168" s="146">
        <f si="41" t="shared"/>
        <v>0</v>
      </c>
      <c r="CA168" s="177">
        <v>3</v>
      </c>
      <c r="CB168" s="177">
        <v>7</v>
      </c>
      <c r="CZ168" s="146">
        <v>4.2999999999999997E-2</v>
      </c>
    </row>
    <row r="169" spans="1:104" x14ac:dyDescent="0.2">
      <c r="A169" s="171">
        <v>130</v>
      </c>
      <c r="B169" s="172" t="s">
        <v>377</v>
      </c>
      <c r="C169" s="173" t="s">
        <v>378</v>
      </c>
      <c r="D169" s="174" t="s">
        <v>84</v>
      </c>
      <c r="E169" s="175">
        <v>1</v>
      </c>
      <c r="F169" s="175">
        <v>0</v>
      </c>
      <c r="G169" s="176">
        <f si="36" t="shared"/>
        <v>0</v>
      </c>
      <c r="O169" s="170">
        <v>2</v>
      </c>
      <c r="AA169" s="146">
        <v>3</v>
      </c>
      <c r="AB169" s="146">
        <v>7</v>
      </c>
      <c r="AC169" s="146">
        <v>61165335</v>
      </c>
      <c r="AZ169" s="146">
        <v>2</v>
      </c>
      <c r="BA169" s="146">
        <f si="37" t="shared"/>
        <v>0</v>
      </c>
      <c r="BB169" s="146">
        <f si="38" t="shared"/>
        <v>0</v>
      </c>
      <c r="BC169" s="146">
        <f si="39" t="shared"/>
        <v>0</v>
      </c>
      <c r="BD169" s="146">
        <f si="40" t="shared"/>
        <v>0</v>
      </c>
      <c r="BE169" s="146">
        <f si="41" t="shared"/>
        <v>0</v>
      </c>
      <c r="CA169" s="177">
        <v>3</v>
      </c>
      <c r="CB169" s="177">
        <v>7</v>
      </c>
      <c r="CZ169" s="146">
        <v>0.06</v>
      </c>
    </row>
    <row r="170" spans="1:104" x14ac:dyDescent="0.2">
      <c r="A170" s="178"/>
      <c r="B170" s="179" t="s">
        <v>74</v>
      </c>
      <c r="C170" s="180" t="str">
        <f>CONCATENATE(B163," ",C163)</f>
        <v>766 Konstrukce truhlářské</v>
      </c>
      <c r="D170" s="181"/>
      <c r="E170" s="182"/>
      <c r="F170" s="183"/>
      <c r="G170" s="184">
        <f>SUM(G163:G169)</f>
        <v>0</v>
      </c>
      <c r="O170" s="170">
        <v>4</v>
      </c>
      <c r="BA170" s="185">
        <f>SUM(BA163:BA169)</f>
        <v>0</v>
      </c>
      <c r="BB170" s="185">
        <f>SUM(BB163:BB169)</f>
        <v>0</v>
      </c>
      <c r="BC170" s="185">
        <f>SUM(BC163:BC169)</f>
        <v>0</v>
      </c>
      <c r="BD170" s="185">
        <f>SUM(BD163:BD169)</f>
        <v>0</v>
      </c>
      <c r="BE170" s="185">
        <f>SUM(BE163:BE169)</f>
        <v>0</v>
      </c>
    </row>
    <row r="171" spans="1:104" x14ac:dyDescent="0.2">
      <c r="A171" s="163" t="s">
        <v>72</v>
      </c>
      <c r="B171" s="164" t="s">
        <v>379</v>
      </c>
      <c r="C171" s="165" t="s">
        <v>380</v>
      </c>
      <c r="D171" s="166"/>
      <c r="E171" s="167"/>
      <c r="F171" s="167"/>
      <c r="G171" s="168"/>
      <c r="H171" s="169"/>
      <c r="I171" s="169"/>
      <c r="O171" s="170">
        <v>1</v>
      </c>
    </row>
    <row r="172" spans="1:104" x14ac:dyDescent="0.2">
      <c r="A172" s="171">
        <v>131</v>
      </c>
      <c r="B172" s="172" t="s">
        <v>381</v>
      </c>
      <c r="C172" s="173" t="s">
        <v>382</v>
      </c>
      <c r="D172" s="174" t="s">
        <v>184</v>
      </c>
      <c r="E172" s="175">
        <v>27.45</v>
      </c>
      <c r="F172" s="175">
        <v>0</v>
      </c>
      <c r="G172" s="176">
        <f ref="G172:G178" si="42" t="shared">E172*F172</f>
        <v>0</v>
      </c>
      <c r="O172" s="170">
        <v>2</v>
      </c>
      <c r="AA172" s="146">
        <v>1</v>
      </c>
      <c r="AB172" s="146">
        <v>7</v>
      </c>
      <c r="AC172" s="146">
        <v>7</v>
      </c>
      <c r="AZ172" s="146">
        <v>2</v>
      </c>
      <c r="BA172" s="146">
        <f ref="BA172:BA178" si="43" t="shared">IF(AZ172=1,G172,0)</f>
        <v>0</v>
      </c>
      <c r="BB172" s="146">
        <f ref="BB172:BB178" si="44" t="shared">IF(AZ172=2,G172,0)</f>
        <v>0</v>
      </c>
      <c r="BC172" s="146">
        <f ref="BC172:BC178" si="45" t="shared">IF(AZ172=3,G172,0)</f>
        <v>0</v>
      </c>
      <c r="BD172" s="146">
        <f ref="BD172:BD178" si="46" t="shared">IF(AZ172=4,G172,0)</f>
        <v>0</v>
      </c>
      <c r="BE172" s="146">
        <f ref="BE172:BE178" si="47" t="shared">IF(AZ172=5,G172,0)</f>
        <v>0</v>
      </c>
      <c r="CA172" s="177">
        <v>1</v>
      </c>
      <c r="CB172" s="177">
        <v>7</v>
      </c>
      <c r="CZ172" s="146">
        <v>0</v>
      </c>
    </row>
    <row ht="22.5" r="173" spans="1:104" x14ac:dyDescent="0.2">
      <c r="A173" s="171">
        <v>132</v>
      </c>
      <c r="B173" s="172" t="s">
        <v>383</v>
      </c>
      <c r="C173" s="173" t="s">
        <v>384</v>
      </c>
      <c r="D173" s="174" t="s">
        <v>184</v>
      </c>
      <c r="E173" s="175">
        <v>27.45</v>
      </c>
      <c r="F173" s="175">
        <v>0</v>
      </c>
      <c r="G173" s="176">
        <f si="42" t="shared"/>
        <v>0</v>
      </c>
      <c r="O173" s="170">
        <v>2</v>
      </c>
      <c r="AA173" s="146">
        <v>1</v>
      </c>
      <c r="AB173" s="146">
        <v>7</v>
      </c>
      <c r="AC173" s="146">
        <v>7</v>
      </c>
      <c r="AZ173" s="146">
        <v>2</v>
      </c>
      <c r="BA173" s="146">
        <f si="43" t="shared"/>
        <v>0</v>
      </c>
      <c r="BB173" s="146">
        <f si="44" t="shared"/>
        <v>0</v>
      </c>
      <c r="BC173" s="146">
        <f si="45" t="shared"/>
        <v>0</v>
      </c>
      <c r="BD173" s="146">
        <f si="46" t="shared"/>
        <v>0</v>
      </c>
      <c r="BE173" s="146">
        <f si="47" t="shared"/>
        <v>0</v>
      </c>
      <c r="CA173" s="177">
        <v>1</v>
      </c>
      <c r="CB173" s="177">
        <v>7</v>
      </c>
      <c r="CZ173" s="146">
        <v>2.1000000000000001E-4</v>
      </c>
    </row>
    <row r="174" spans="1:104" x14ac:dyDescent="0.2">
      <c r="A174" s="171">
        <v>133</v>
      </c>
      <c r="B174" s="172" t="s">
        <v>385</v>
      </c>
      <c r="C174" s="173" t="s">
        <v>386</v>
      </c>
      <c r="D174" s="174" t="s">
        <v>184</v>
      </c>
      <c r="E174" s="175">
        <v>27.45</v>
      </c>
      <c r="F174" s="175">
        <v>0</v>
      </c>
      <c r="G174" s="176">
        <f si="42" t="shared"/>
        <v>0</v>
      </c>
      <c r="O174" s="170">
        <v>2</v>
      </c>
      <c r="AA174" s="146">
        <v>1</v>
      </c>
      <c r="AB174" s="146">
        <v>7</v>
      </c>
      <c r="AC174" s="146">
        <v>7</v>
      </c>
      <c r="AZ174" s="146">
        <v>2</v>
      </c>
      <c r="BA174" s="146">
        <f si="43" t="shared"/>
        <v>0</v>
      </c>
      <c r="BB174" s="146">
        <f si="44" t="shared"/>
        <v>0</v>
      </c>
      <c r="BC174" s="146">
        <f si="45" t="shared"/>
        <v>0</v>
      </c>
      <c r="BD174" s="146">
        <f si="46" t="shared"/>
        <v>0</v>
      </c>
      <c r="BE174" s="146">
        <f si="47" t="shared"/>
        <v>0</v>
      </c>
      <c r="CA174" s="177">
        <v>1</v>
      </c>
      <c r="CB174" s="177">
        <v>7</v>
      </c>
      <c r="CZ174" s="146">
        <v>0</v>
      </c>
    </row>
    <row r="175" spans="1:104" x14ac:dyDescent="0.2">
      <c r="A175" s="171">
        <v>134</v>
      </c>
      <c r="B175" s="172" t="s">
        <v>387</v>
      </c>
      <c r="C175" s="173" t="s">
        <v>388</v>
      </c>
      <c r="D175" s="174" t="s">
        <v>205</v>
      </c>
      <c r="E175" s="175">
        <v>350</v>
      </c>
      <c r="F175" s="175">
        <v>0</v>
      </c>
      <c r="G175" s="176">
        <f si="42" t="shared"/>
        <v>0</v>
      </c>
      <c r="O175" s="170">
        <v>2</v>
      </c>
      <c r="AA175" s="146">
        <v>3</v>
      </c>
      <c r="AB175" s="146">
        <v>7</v>
      </c>
      <c r="AC175" s="146">
        <v>58580800</v>
      </c>
      <c r="AZ175" s="146">
        <v>2</v>
      </c>
      <c r="BA175" s="146">
        <f si="43" t="shared"/>
        <v>0</v>
      </c>
      <c r="BB175" s="146">
        <f si="44" t="shared"/>
        <v>0</v>
      </c>
      <c r="BC175" s="146">
        <f si="45" t="shared"/>
        <v>0</v>
      </c>
      <c r="BD175" s="146">
        <f si="46" t="shared"/>
        <v>0</v>
      </c>
      <c r="BE175" s="146">
        <f si="47" t="shared"/>
        <v>0</v>
      </c>
      <c r="CA175" s="177">
        <v>3</v>
      </c>
      <c r="CB175" s="177">
        <v>7</v>
      </c>
      <c r="CZ175" s="146">
        <v>1E-3</v>
      </c>
    </row>
    <row r="176" spans="1:104" x14ac:dyDescent="0.2">
      <c r="A176" s="171">
        <v>135</v>
      </c>
      <c r="B176" s="172" t="s">
        <v>389</v>
      </c>
      <c r="C176" s="173" t="s">
        <v>390</v>
      </c>
      <c r="D176" s="174" t="s">
        <v>205</v>
      </c>
      <c r="E176" s="175">
        <v>110</v>
      </c>
      <c r="F176" s="175">
        <v>0</v>
      </c>
      <c r="G176" s="176">
        <f si="42" t="shared"/>
        <v>0</v>
      </c>
      <c r="O176" s="170">
        <v>2</v>
      </c>
      <c r="AA176" s="146">
        <v>3</v>
      </c>
      <c r="AB176" s="146">
        <v>7</v>
      </c>
      <c r="AC176" s="146">
        <v>585820001</v>
      </c>
      <c r="AZ176" s="146">
        <v>2</v>
      </c>
      <c r="BA176" s="146">
        <f si="43" t="shared"/>
        <v>0</v>
      </c>
      <c r="BB176" s="146">
        <f si="44" t="shared"/>
        <v>0</v>
      </c>
      <c r="BC176" s="146">
        <f si="45" t="shared"/>
        <v>0</v>
      </c>
      <c r="BD176" s="146">
        <f si="46" t="shared"/>
        <v>0</v>
      </c>
      <c r="BE176" s="146">
        <f si="47" t="shared"/>
        <v>0</v>
      </c>
      <c r="CA176" s="177">
        <v>3</v>
      </c>
      <c r="CB176" s="177">
        <v>7</v>
      </c>
      <c r="CZ176" s="146">
        <v>1E-3</v>
      </c>
    </row>
    <row r="177" spans="1:104" x14ac:dyDescent="0.2">
      <c r="A177" s="171">
        <v>136</v>
      </c>
      <c r="B177" s="172" t="s">
        <v>391</v>
      </c>
      <c r="C177" s="173" t="s">
        <v>392</v>
      </c>
      <c r="D177" s="174" t="s">
        <v>205</v>
      </c>
      <c r="E177" s="175">
        <v>25</v>
      </c>
      <c r="F177" s="175">
        <v>0</v>
      </c>
      <c r="G177" s="176">
        <f si="42" t="shared"/>
        <v>0</v>
      </c>
      <c r="O177" s="170">
        <v>2</v>
      </c>
      <c r="AA177" s="146">
        <v>3</v>
      </c>
      <c r="AB177" s="146">
        <v>7</v>
      </c>
      <c r="AC177" s="146">
        <v>585820003</v>
      </c>
      <c r="AZ177" s="146">
        <v>2</v>
      </c>
      <c r="BA177" s="146">
        <f si="43" t="shared"/>
        <v>0</v>
      </c>
      <c r="BB177" s="146">
        <f si="44" t="shared"/>
        <v>0</v>
      </c>
      <c r="BC177" s="146">
        <f si="45" t="shared"/>
        <v>0</v>
      </c>
      <c r="BD177" s="146">
        <f si="46" t="shared"/>
        <v>0</v>
      </c>
      <c r="BE177" s="146">
        <f si="47" t="shared"/>
        <v>0</v>
      </c>
      <c r="CA177" s="177">
        <v>3</v>
      </c>
      <c r="CB177" s="177">
        <v>7</v>
      </c>
      <c r="CZ177" s="146">
        <v>1E-3</v>
      </c>
    </row>
    <row r="178" spans="1:104" x14ac:dyDescent="0.2">
      <c r="A178" s="171">
        <v>137</v>
      </c>
      <c r="B178" s="172" t="s">
        <v>393</v>
      </c>
      <c r="C178" s="173" t="s">
        <v>394</v>
      </c>
      <c r="D178" s="174" t="s">
        <v>184</v>
      </c>
      <c r="E178" s="175">
        <v>29.5</v>
      </c>
      <c r="F178" s="175">
        <v>0</v>
      </c>
      <c r="G178" s="176">
        <f si="42" t="shared"/>
        <v>0</v>
      </c>
      <c r="O178" s="170">
        <v>2</v>
      </c>
      <c r="AA178" s="146">
        <v>3</v>
      </c>
      <c r="AB178" s="146">
        <v>7</v>
      </c>
      <c r="AC178" s="146">
        <v>597643141</v>
      </c>
      <c r="AZ178" s="146">
        <v>2</v>
      </c>
      <c r="BA178" s="146">
        <f si="43" t="shared"/>
        <v>0</v>
      </c>
      <c r="BB178" s="146">
        <f si="44" t="shared"/>
        <v>0</v>
      </c>
      <c r="BC178" s="146">
        <f si="45" t="shared"/>
        <v>0</v>
      </c>
      <c r="BD178" s="146">
        <f si="46" t="shared"/>
        <v>0</v>
      </c>
      <c r="BE178" s="146">
        <f si="47" t="shared"/>
        <v>0</v>
      </c>
      <c r="CA178" s="177">
        <v>3</v>
      </c>
      <c r="CB178" s="177">
        <v>7</v>
      </c>
      <c r="CZ178" s="146">
        <v>3.3500000000000002E-2</v>
      </c>
    </row>
    <row r="179" spans="1:104" x14ac:dyDescent="0.2">
      <c r="A179" s="178"/>
      <c r="B179" s="179" t="s">
        <v>74</v>
      </c>
      <c r="C179" s="180" t="str">
        <f>CONCATENATE(B171," ",C171)</f>
        <v>771 Podlahy z dlaždic a obklady</v>
      </c>
      <c r="D179" s="181"/>
      <c r="E179" s="182"/>
      <c r="F179" s="183"/>
      <c r="G179" s="184">
        <f>SUM(G171:G178)</f>
        <v>0</v>
      </c>
      <c r="O179" s="170">
        <v>4</v>
      </c>
      <c r="BA179" s="185">
        <f>SUM(BA171:BA178)</f>
        <v>0</v>
      </c>
      <c r="BB179" s="185">
        <f>SUM(BB171:BB178)</f>
        <v>0</v>
      </c>
      <c r="BC179" s="185">
        <f>SUM(BC171:BC178)</f>
        <v>0</v>
      </c>
      <c r="BD179" s="185">
        <f>SUM(BD171:BD178)</f>
        <v>0</v>
      </c>
      <c r="BE179" s="185">
        <f>SUM(BE171:BE178)</f>
        <v>0</v>
      </c>
    </row>
    <row r="180" spans="1:104" x14ac:dyDescent="0.2">
      <c r="A180" s="163" t="s">
        <v>72</v>
      </c>
      <c r="B180" s="164" t="s">
        <v>395</v>
      </c>
      <c r="C180" s="165" t="s">
        <v>396</v>
      </c>
      <c r="D180" s="166"/>
      <c r="E180" s="167"/>
      <c r="F180" s="167"/>
      <c r="G180" s="168"/>
      <c r="H180" s="169"/>
      <c r="I180" s="169"/>
      <c r="O180" s="170">
        <v>1</v>
      </c>
    </row>
    <row r="181" spans="1:104" x14ac:dyDescent="0.2">
      <c r="A181" s="171">
        <v>138</v>
      </c>
      <c r="B181" s="172" t="s">
        <v>397</v>
      </c>
      <c r="C181" s="173" t="s">
        <v>398</v>
      </c>
      <c r="D181" s="174" t="s">
        <v>115</v>
      </c>
      <c r="E181" s="175">
        <v>4.95</v>
      </c>
      <c r="F181" s="175">
        <v>0</v>
      </c>
      <c r="G181" s="176">
        <f>E181*F181</f>
        <v>0</v>
      </c>
      <c r="O181" s="170">
        <v>2</v>
      </c>
      <c r="AA181" s="146">
        <v>1</v>
      </c>
      <c r="AB181" s="146">
        <v>7</v>
      </c>
      <c r="AC181" s="146">
        <v>7</v>
      </c>
      <c r="AZ181" s="146">
        <v>2</v>
      </c>
      <c r="BA181" s="146">
        <f>IF(AZ181=1,G181,0)</f>
        <v>0</v>
      </c>
      <c r="BB181" s="146">
        <f>IF(AZ181=2,G181,0)</f>
        <v>0</v>
      </c>
      <c r="BC181" s="146">
        <f>IF(AZ181=3,G181,0)</f>
        <v>0</v>
      </c>
      <c r="BD181" s="146">
        <f>IF(AZ181=4,G181,0)</f>
        <v>0</v>
      </c>
      <c r="BE181" s="146">
        <f>IF(AZ181=5,G181,0)</f>
        <v>0</v>
      </c>
      <c r="CA181" s="177">
        <v>1</v>
      </c>
      <c r="CB181" s="177">
        <v>7</v>
      </c>
      <c r="CZ181" s="146">
        <v>0</v>
      </c>
    </row>
    <row r="182" spans="1:104" x14ac:dyDescent="0.2">
      <c r="A182" s="171">
        <v>139</v>
      </c>
      <c r="B182" s="172" t="s">
        <v>399</v>
      </c>
      <c r="C182" s="173" t="s">
        <v>400</v>
      </c>
      <c r="D182" s="174" t="s">
        <v>184</v>
      </c>
      <c r="E182" s="175">
        <v>7.86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7</v>
      </c>
      <c r="AC182" s="146">
        <v>7</v>
      </c>
      <c r="AZ182" s="146">
        <v>2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1</v>
      </c>
      <c r="CB182" s="177">
        <v>7</v>
      </c>
      <c r="CZ182" s="146">
        <v>0</v>
      </c>
    </row>
    <row r="183" spans="1:104" x14ac:dyDescent="0.2">
      <c r="A183" s="178"/>
      <c r="B183" s="179" t="s">
        <v>74</v>
      </c>
      <c r="C183" s="180" t="str">
        <f>CONCATENATE(B180," ",C180)</f>
        <v>775 Podlahy vlysové a parketové</v>
      </c>
      <c r="D183" s="181"/>
      <c r="E183" s="182"/>
      <c r="F183" s="183"/>
      <c r="G183" s="184">
        <f>SUM(G180:G182)</f>
        <v>0</v>
      </c>
      <c r="O183" s="170">
        <v>4</v>
      </c>
      <c r="BA183" s="185">
        <f>SUM(BA180:BA182)</f>
        <v>0</v>
      </c>
      <c r="BB183" s="185">
        <f>SUM(BB180:BB182)</f>
        <v>0</v>
      </c>
      <c r="BC183" s="185">
        <f>SUM(BC180:BC182)</f>
        <v>0</v>
      </c>
      <c r="BD183" s="185">
        <f>SUM(BD180:BD182)</f>
        <v>0</v>
      </c>
      <c r="BE183" s="185">
        <f>SUM(BE180:BE182)</f>
        <v>0</v>
      </c>
    </row>
    <row r="184" spans="1:104" x14ac:dyDescent="0.2">
      <c r="A184" s="163" t="s">
        <v>72</v>
      </c>
      <c r="B184" s="164" t="s">
        <v>401</v>
      </c>
      <c r="C184" s="165" t="s">
        <v>402</v>
      </c>
      <c r="D184" s="166"/>
      <c r="E184" s="167"/>
      <c r="F184" s="167"/>
      <c r="G184" s="168"/>
      <c r="H184" s="169"/>
      <c r="I184" s="169"/>
      <c r="O184" s="170">
        <v>1</v>
      </c>
    </row>
    <row r="185" spans="1:104" x14ac:dyDescent="0.2">
      <c r="A185" s="171">
        <v>140</v>
      </c>
      <c r="B185" s="172" t="s">
        <v>403</v>
      </c>
      <c r="C185" s="173" t="s">
        <v>404</v>
      </c>
      <c r="D185" s="174" t="s">
        <v>115</v>
      </c>
      <c r="E185" s="175">
        <v>22.15</v>
      </c>
      <c r="F185" s="175">
        <v>0</v>
      </c>
      <c r="G185" s="176">
        <f>E185*F185</f>
        <v>0</v>
      </c>
      <c r="O185" s="170">
        <v>2</v>
      </c>
      <c r="AA185" s="146">
        <v>1</v>
      </c>
      <c r="AB185" s="146">
        <v>7</v>
      </c>
      <c r="AC185" s="146">
        <v>7</v>
      </c>
      <c r="AZ185" s="146">
        <v>2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</v>
      </c>
      <c r="CB185" s="177">
        <v>7</v>
      </c>
      <c r="CZ185" s="146">
        <v>2.5000000000000001E-4</v>
      </c>
    </row>
    <row ht="22.5" r="186" spans="1:104" x14ac:dyDescent="0.2">
      <c r="A186" s="171">
        <v>141</v>
      </c>
      <c r="B186" s="172" t="s">
        <v>405</v>
      </c>
      <c r="C186" s="173" t="s">
        <v>406</v>
      </c>
      <c r="D186" s="174" t="s">
        <v>184</v>
      </c>
      <c r="E186" s="175">
        <v>24.82</v>
      </c>
      <c r="F186" s="175">
        <v>0</v>
      </c>
      <c r="G186" s="176">
        <f>E186*F186</f>
        <v>0</v>
      </c>
      <c r="O186" s="170">
        <v>2</v>
      </c>
      <c r="AA186" s="146">
        <v>1</v>
      </c>
      <c r="AB186" s="146">
        <v>7</v>
      </c>
      <c r="AC186" s="146">
        <v>7</v>
      </c>
      <c r="AZ186" s="146">
        <v>2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</v>
      </c>
      <c r="CB186" s="177">
        <v>7</v>
      </c>
      <c r="CZ186" s="146">
        <v>3.46E-3</v>
      </c>
    </row>
    <row r="187" spans="1:104" x14ac:dyDescent="0.2">
      <c r="A187" s="171">
        <v>142</v>
      </c>
      <c r="B187" s="172" t="s">
        <v>407</v>
      </c>
      <c r="C187" s="173" t="s">
        <v>408</v>
      </c>
      <c r="D187" s="174" t="s">
        <v>184</v>
      </c>
      <c r="E187" s="175">
        <v>24.82</v>
      </c>
      <c r="F187" s="175">
        <v>0</v>
      </c>
      <c r="G187" s="176">
        <f>E187*F187</f>
        <v>0</v>
      </c>
      <c r="O187" s="170">
        <v>2</v>
      </c>
      <c r="AA187" s="146">
        <v>1</v>
      </c>
      <c r="AB187" s="146">
        <v>7</v>
      </c>
      <c r="AC187" s="146">
        <v>7</v>
      </c>
      <c r="AZ187" s="146">
        <v>2</v>
      </c>
      <c r="BA187" s="146">
        <f>IF(AZ187=1,G187,0)</f>
        <v>0</v>
      </c>
      <c r="BB187" s="146">
        <f>IF(AZ187=2,G187,0)</f>
        <v>0</v>
      </c>
      <c r="BC187" s="146">
        <f>IF(AZ187=3,G187,0)</f>
        <v>0</v>
      </c>
      <c r="BD187" s="146">
        <f>IF(AZ187=4,G187,0)</f>
        <v>0</v>
      </c>
      <c r="BE187" s="146">
        <f>IF(AZ187=5,G187,0)</f>
        <v>0</v>
      </c>
      <c r="CA187" s="177">
        <v>1</v>
      </c>
      <c r="CB187" s="177">
        <v>7</v>
      </c>
      <c r="CZ187" s="146">
        <v>5.7800000000000004E-3</v>
      </c>
    </row>
    <row r="188" spans="1:104" x14ac:dyDescent="0.2">
      <c r="A188" s="178"/>
      <c r="B188" s="179" t="s">
        <v>74</v>
      </c>
      <c r="C188" s="180" t="str">
        <f>CONCATENATE(B184," ",C184)</f>
        <v>776 Podlahy povlakové</v>
      </c>
      <c r="D188" s="181"/>
      <c r="E188" s="182"/>
      <c r="F188" s="183"/>
      <c r="G188" s="184">
        <f>SUM(G184:G187)</f>
        <v>0</v>
      </c>
      <c r="O188" s="170">
        <v>4</v>
      </c>
      <c r="BA188" s="185">
        <f>SUM(BA184:BA187)</f>
        <v>0</v>
      </c>
      <c r="BB188" s="185">
        <f>SUM(BB184:BB187)</f>
        <v>0</v>
      </c>
      <c r="BC188" s="185">
        <f>SUM(BC184:BC187)</f>
        <v>0</v>
      </c>
      <c r="BD188" s="185">
        <f>SUM(BD184:BD187)</f>
        <v>0</v>
      </c>
      <c r="BE188" s="185">
        <f>SUM(BE184:BE187)</f>
        <v>0</v>
      </c>
    </row>
    <row r="189" spans="1:104" x14ac:dyDescent="0.2">
      <c r="A189" s="163" t="s">
        <v>72</v>
      </c>
      <c r="B189" s="164" t="s">
        <v>409</v>
      </c>
      <c r="C189" s="165" t="s">
        <v>410</v>
      </c>
      <c r="D189" s="166"/>
      <c r="E189" s="167"/>
      <c r="F189" s="167"/>
      <c r="G189" s="168"/>
      <c r="H189" s="169"/>
      <c r="I189" s="169"/>
      <c r="O189" s="170">
        <v>1</v>
      </c>
    </row>
    <row ht="22.5" r="190" spans="1:104" x14ac:dyDescent="0.2">
      <c r="A190" s="171">
        <v>143</v>
      </c>
      <c r="B190" s="172" t="s">
        <v>411</v>
      </c>
      <c r="C190" s="173" t="s">
        <v>412</v>
      </c>
      <c r="D190" s="174" t="s">
        <v>184</v>
      </c>
      <c r="E190" s="175">
        <v>78.989999999999995</v>
      </c>
      <c r="F190" s="175">
        <v>0</v>
      </c>
      <c r="G190" s="176">
        <f ref="G190:G198" si="48" t="shared">E190*F190</f>
        <v>0</v>
      </c>
      <c r="O190" s="170">
        <v>2</v>
      </c>
      <c r="AA190" s="146">
        <v>1</v>
      </c>
      <c r="AB190" s="146">
        <v>7</v>
      </c>
      <c r="AC190" s="146">
        <v>7</v>
      </c>
      <c r="AZ190" s="146">
        <v>2</v>
      </c>
      <c r="BA190" s="146">
        <f ref="BA190:BA198" si="49" t="shared">IF(AZ190=1,G190,0)</f>
        <v>0</v>
      </c>
      <c r="BB190" s="146">
        <f ref="BB190:BB198" si="50" t="shared">IF(AZ190=2,G190,0)</f>
        <v>0</v>
      </c>
      <c r="BC190" s="146">
        <f ref="BC190:BC198" si="51" t="shared">IF(AZ190=3,G190,0)</f>
        <v>0</v>
      </c>
      <c r="BD190" s="146">
        <f ref="BD190:BD198" si="52" t="shared">IF(AZ190=4,G190,0)</f>
        <v>0</v>
      </c>
      <c r="BE190" s="146">
        <f ref="BE190:BE198" si="53" t="shared">IF(AZ190=5,G190,0)</f>
        <v>0</v>
      </c>
      <c r="CA190" s="177">
        <v>1</v>
      </c>
      <c r="CB190" s="177">
        <v>7</v>
      </c>
      <c r="CZ190" s="146">
        <v>1.6000000000000001E-4</v>
      </c>
    </row>
    <row r="191" spans="1:104" x14ac:dyDescent="0.2">
      <c r="A191" s="171">
        <v>144</v>
      </c>
      <c r="B191" s="172" t="s">
        <v>413</v>
      </c>
      <c r="C191" s="173" t="s">
        <v>414</v>
      </c>
      <c r="D191" s="174" t="s">
        <v>84</v>
      </c>
      <c r="E191" s="175">
        <v>21</v>
      </c>
      <c r="F191" s="175">
        <v>0</v>
      </c>
      <c r="G191" s="176">
        <f si="48" t="shared"/>
        <v>0</v>
      </c>
      <c r="O191" s="170">
        <v>2</v>
      </c>
      <c r="AA191" s="146">
        <v>1</v>
      </c>
      <c r="AB191" s="146">
        <v>7</v>
      </c>
      <c r="AC191" s="146">
        <v>7</v>
      </c>
      <c r="AZ191" s="146">
        <v>2</v>
      </c>
      <c r="BA191" s="146">
        <f si="49" t="shared"/>
        <v>0</v>
      </c>
      <c r="BB191" s="146">
        <f si="50" t="shared"/>
        <v>0</v>
      </c>
      <c r="BC191" s="146">
        <f si="51" t="shared"/>
        <v>0</v>
      </c>
      <c r="BD191" s="146">
        <f si="52" t="shared"/>
        <v>0</v>
      </c>
      <c r="BE191" s="146">
        <f si="53" t="shared"/>
        <v>0</v>
      </c>
      <c r="CA191" s="177">
        <v>1</v>
      </c>
      <c r="CB191" s="177">
        <v>7</v>
      </c>
      <c r="CZ191" s="146">
        <v>0</v>
      </c>
    </row>
    <row r="192" spans="1:104" x14ac:dyDescent="0.2">
      <c r="A192" s="171">
        <v>145</v>
      </c>
      <c r="B192" s="172" t="s">
        <v>415</v>
      </c>
      <c r="C192" s="173" t="s">
        <v>416</v>
      </c>
      <c r="D192" s="174" t="s">
        <v>84</v>
      </c>
      <c r="E192" s="175">
        <v>9</v>
      </c>
      <c r="F192" s="175">
        <v>0</v>
      </c>
      <c r="G192" s="176">
        <f si="48" t="shared"/>
        <v>0</v>
      </c>
      <c r="O192" s="170">
        <v>2</v>
      </c>
      <c r="AA192" s="146">
        <v>1</v>
      </c>
      <c r="AB192" s="146">
        <v>7</v>
      </c>
      <c r="AC192" s="146">
        <v>7</v>
      </c>
      <c r="AZ192" s="146">
        <v>2</v>
      </c>
      <c r="BA192" s="146">
        <f si="49" t="shared"/>
        <v>0</v>
      </c>
      <c r="BB192" s="146">
        <f si="50" t="shared"/>
        <v>0</v>
      </c>
      <c r="BC192" s="146">
        <f si="51" t="shared"/>
        <v>0</v>
      </c>
      <c r="BD192" s="146">
        <f si="52" t="shared"/>
        <v>0</v>
      </c>
      <c r="BE192" s="146">
        <f si="53" t="shared"/>
        <v>0</v>
      </c>
      <c r="CA192" s="177">
        <v>1</v>
      </c>
      <c r="CB192" s="177">
        <v>7</v>
      </c>
      <c r="CZ192" s="146">
        <v>0</v>
      </c>
    </row>
    <row r="193" spans="1:104" x14ac:dyDescent="0.2">
      <c r="A193" s="171">
        <v>146</v>
      </c>
      <c r="B193" s="172" t="s">
        <v>417</v>
      </c>
      <c r="C193" s="173" t="s">
        <v>418</v>
      </c>
      <c r="D193" s="174" t="s">
        <v>115</v>
      </c>
      <c r="E193" s="175">
        <v>40.380000000000003</v>
      </c>
      <c r="F193" s="175">
        <v>0</v>
      </c>
      <c r="G193" s="176">
        <f si="48" t="shared"/>
        <v>0</v>
      </c>
      <c r="O193" s="170">
        <v>2</v>
      </c>
      <c r="AA193" s="146">
        <v>1</v>
      </c>
      <c r="AB193" s="146">
        <v>7</v>
      </c>
      <c r="AC193" s="146">
        <v>7</v>
      </c>
      <c r="AZ193" s="146">
        <v>2</v>
      </c>
      <c r="BA193" s="146">
        <f si="49" t="shared"/>
        <v>0</v>
      </c>
      <c r="BB193" s="146">
        <f si="50" t="shared"/>
        <v>0</v>
      </c>
      <c r="BC193" s="146">
        <f si="51" t="shared"/>
        <v>0</v>
      </c>
      <c r="BD193" s="146">
        <f si="52" t="shared"/>
        <v>0</v>
      </c>
      <c r="BE193" s="146">
        <f si="53" t="shared"/>
        <v>0</v>
      </c>
      <c r="CA193" s="177">
        <v>1</v>
      </c>
      <c r="CB193" s="177">
        <v>7</v>
      </c>
      <c r="CZ193" s="146">
        <v>0</v>
      </c>
    </row>
    <row r="194" spans="1:104" x14ac:dyDescent="0.2">
      <c r="A194" s="171">
        <v>147</v>
      </c>
      <c r="B194" s="172" t="s">
        <v>419</v>
      </c>
      <c r="C194" s="173" t="s">
        <v>420</v>
      </c>
      <c r="D194" s="174" t="s">
        <v>184</v>
      </c>
      <c r="E194" s="175">
        <v>78.989999999999995</v>
      </c>
      <c r="F194" s="175">
        <v>0</v>
      </c>
      <c r="G194" s="176">
        <f si="48" t="shared"/>
        <v>0</v>
      </c>
      <c r="O194" s="170">
        <v>2</v>
      </c>
      <c r="AA194" s="146">
        <v>1</v>
      </c>
      <c r="AB194" s="146">
        <v>7</v>
      </c>
      <c r="AC194" s="146">
        <v>7</v>
      </c>
      <c r="AZ194" s="146">
        <v>2</v>
      </c>
      <c r="BA194" s="146">
        <f si="49" t="shared"/>
        <v>0</v>
      </c>
      <c r="BB194" s="146">
        <f si="50" t="shared"/>
        <v>0</v>
      </c>
      <c r="BC194" s="146">
        <f si="51" t="shared"/>
        <v>0</v>
      </c>
      <c r="BD194" s="146">
        <f si="52" t="shared"/>
        <v>0</v>
      </c>
      <c r="BE194" s="146">
        <f si="53" t="shared"/>
        <v>0</v>
      </c>
      <c r="CA194" s="177">
        <v>1</v>
      </c>
      <c r="CB194" s="177">
        <v>7</v>
      </c>
      <c r="CZ194" s="146">
        <v>0</v>
      </c>
    </row>
    <row r="195" spans="1:104" x14ac:dyDescent="0.2">
      <c r="A195" s="171">
        <v>148</v>
      </c>
      <c r="B195" s="172" t="s">
        <v>389</v>
      </c>
      <c r="C195" s="173" t="s">
        <v>390</v>
      </c>
      <c r="D195" s="174" t="s">
        <v>205</v>
      </c>
      <c r="E195" s="175">
        <v>280</v>
      </c>
      <c r="F195" s="175">
        <v>0</v>
      </c>
      <c r="G195" s="176">
        <f si="48" t="shared"/>
        <v>0</v>
      </c>
      <c r="O195" s="170">
        <v>2</v>
      </c>
      <c r="AA195" s="146">
        <v>3</v>
      </c>
      <c r="AB195" s="146">
        <v>7</v>
      </c>
      <c r="AC195" s="146">
        <v>585820001</v>
      </c>
      <c r="AZ195" s="146">
        <v>2</v>
      </c>
      <c r="BA195" s="146">
        <f si="49" t="shared"/>
        <v>0</v>
      </c>
      <c r="BB195" s="146">
        <f si="50" t="shared"/>
        <v>0</v>
      </c>
      <c r="BC195" s="146">
        <f si="51" t="shared"/>
        <v>0</v>
      </c>
      <c r="BD195" s="146">
        <f si="52" t="shared"/>
        <v>0</v>
      </c>
      <c r="BE195" s="146">
        <f si="53" t="shared"/>
        <v>0</v>
      </c>
      <c r="CA195" s="177">
        <v>3</v>
      </c>
      <c r="CB195" s="177">
        <v>7</v>
      </c>
      <c r="CZ195" s="146">
        <v>1E-3</v>
      </c>
    </row>
    <row r="196" spans="1:104" x14ac:dyDescent="0.2">
      <c r="A196" s="171">
        <v>149</v>
      </c>
      <c r="B196" s="172" t="s">
        <v>391</v>
      </c>
      <c r="C196" s="173" t="s">
        <v>392</v>
      </c>
      <c r="D196" s="174" t="s">
        <v>205</v>
      </c>
      <c r="E196" s="175">
        <v>50</v>
      </c>
      <c r="F196" s="175">
        <v>0</v>
      </c>
      <c r="G196" s="176">
        <f si="48" t="shared"/>
        <v>0</v>
      </c>
      <c r="O196" s="170">
        <v>2</v>
      </c>
      <c r="AA196" s="146">
        <v>3</v>
      </c>
      <c r="AB196" s="146">
        <v>7</v>
      </c>
      <c r="AC196" s="146">
        <v>585820003</v>
      </c>
      <c r="AZ196" s="146">
        <v>2</v>
      </c>
      <c r="BA196" s="146">
        <f si="49" t="shared"/>
        <v>0</v>
      </c>
      <c r="BB196" s="146">
        <f si="50" t="shared"/>
        <v>0</v>
      </c>
      <c r="BC196" s="146">
        <f si="51" t="shared"/>
        <v>0</v>
      </c>
      <c r="BD196" s="146">
        <f si="52" t="shared"/>
        <v>0</v>
      </c>
      <c r="BE196" s="146">
        <f si="53" t="shared"/>
        <v>0</v>
      </c>
      <c r="CA196" s="177">
        <v>3</v>
      </c>
      <c r="CB196" s="177">
        <v>7</v>
      </c>
      <c r="CZ196" s="146">
        <v>1E-3</v>
      </c>
    </row>
    <row r="197" spans="1:104" x14ac:dyDescent="0.2">
      <c r="A197" s="171">
        <v>150</v>
      </c>
      <c r="B197" s="172" t="s">
        <v>421</v>
      </c>
      <c r="C197" s="173" t="s">
        <v>422</v>
      </c>
      <c r="D197" s="174" t="s">
        <v>115</v>
      </c>
      <c r="E197" s="175">
        <v>42</v>
      </c>
      <c r="F197" s="175">
        <v>0</v>
      </c>
      <c r="G197" s="176">
        <f si="48" t="shared"/>
        <v>0</v>
      </c>
      <c r="O197" s="170">
        <v>2</v>
      </c>
      <c r="AA197" s="146">
        <v>3</v>
      </c>
      <c r="AB197" s="146">
        <v>7</v>
      </c>
      <c r="AC197" s="146" t="s">
        <v>421</v>
      </c>
      <c r="AZ197" s="146">
        <v>2</v>
      </c>
      <c r="BA197" s="146">
        <f si="49" t="shared"/>
        <v>0</v>
      </c>
      <c r="BB197" s="146">
        <f si="50" t="shared"/>
        <v>0</v>
      </c>
      <c r="BC197" s="146">
        <f si="51" t="shared"/>
        <v>0</v>
      </c>
      <c r="BD197" s="146">
        <f si="52" t="shared"/>
        <v>0</v>
      </c>
      <c r="BE197" s="146">
        <f si="53" t="shared"/>
        <v>0</v>
      </c>
      <c r="CA197" s="177">
        <v>3</v>
      </c>
      <c r="CB197" s="177">
        <v>7</v>
      </c>
      <c r="CZ197" s="146">
        <v>2.2000000000000001E-4</v>
      </c>
    </row>
    <row r="198" spans="1:104" x14ac:dyDescent="0.2">
      <c r="A198" s="171">
        <v>151</v>
      </c>
      <c r="B198" s="172" t="s">
        <v>423</v>
      </c>
      <c r="C198" s="173" t="s">
        <v>424</v>
      </c>
      <c r="D198" s="174" t="s">
        <v>184</v>
      </c>
      <c r="E198" s="175">
        <v>82</v>
      </c>
      <c r="F198" s="175">
        <v>0</v>
      </c>
      <c r="G198" s="176">
        <f si="48" t="shared"/>
        <v>0</v>
      </c>
      <c r="O198" s="170">
        <v>2</v>
      </c>
      <c r="AA198" s="146">
        <v>3</v>
      </c>
      <c r="AB198" s="146">
        <v>7</v>
      </c>
      <c r="AC198" s="146">
        <v>597813600</v>
      </c>
      <c r="AZ198" s="146">
        <v>2</v>
      </c>
      <c r="BA198" s="146">
        <f si="49" t="shared"/>
        <v>0</v>
      </c>
      <c r="BB198" s="146">
        <f si="50" t="shared"/>
        <v>0</v>
      </c>
      <c r="BC198" s="146">
        <f si="51" t="shared"/>
        <v>0</v>
      </c>
      <c r="BD198" s="146">
        <f si="52" t="shared"/>
        <v>0</v>
      </c>
      <c r="BE198" s="146">
        <f si="53" t="shared"/>
        <v>0</v>
      </c>
      <c r="CA198" s="177">
        <v>3</v>
      </c>
      <c r="CB198" s="177">
        <v>7</v>
      </c>
      <c r="CZ198" s="146">
        <v>1.2200000000000001E-2</v>
      </c>
    </row>
    <row r="199" spans="1:104" x14ac:dyDescent="0.2">
      <c r="A199" s="178"/>
      <c r="B199" s="179" t="s">
        <v>74</v>
      </c>
      <c r="C199" s="180" t="str">
        <f>CONCATENATE(B189," ",C189)</f>
        <v>781 Obklady keramické</v>
      </c>
      <c r="D199" s="181"/>
      <c r="E199" s="182"/>
      <c r="F199" s="183"/>
      <c r="G199" s="184">
        <f>SUM(G189:G198)</f>
        <v>0</v>
      </c>
      <c r="O199" s="170">
        <v>4</v>
      </c>
      <c r="BA199" s="185">
        <f>SUM(BA189:BA198)</f>
        <v>0</v>
      </c>
      <c r="BB199" s="185">
        <f>SUM(BB189:BB198)</f>
        <v>0</v>
      </c>
      <c r="BC199" s="185">
        <f>SUM(BC189:BC198)</f>
        <v>0</v>
      </c>
      <c r="BD199" s="185">
        <f>SUM(BD189:BD198)</f>
        <v>0</v>
      </c>
      <c r="BE199" s="185">
        <f>SUM(BE189:BE198)</f>
        <v>0</v>
      </c>
    </row>
    <row r="200" spans="1:104" x14ac:dyDescent="0.2">
      <c r="A200" s="163" t="s">
        <v>72</v>
      </c>
      <c r="B200" s="164" t="s">
        <v>425</v>
      </c>
      <c r="C200" s="165" t="s">
        <v>426</v>
      </c>
      <c r="D200" s="166"/>
      <c r="E200" s="167"/>
      <c r="F200" s="167"/>
      <c r="G200" s="168"/>
      <c r="H200" s="169"/>
      <c r="I200" s="169"/>
      <c r="O200" s="170">
        <v>1</v>
      </c>
    </row>
    <row r="201" spans="1:104" x14ac:dyDescent="0.2">
      <c r="A201" s="171">
        <v>152</v>
      </c>
      <c r="B201" s="172" t="s">
        <v>427</v>
      </c>
      <c r="C201" s="173" t="s">
        <v>428</v>
      </c>
      <c r="D201" s="174" t="s">
        <v>184</v>
      </c>
      <c r="E201" s="175">
        <v>7.9</v>
      </c>
      <c r="F201" s="175">
        <v>0</v>
      </c>
      <c r="G201" s="176">
        <f>E201*F201</f>
        <v>0</v>
      </c>
      <c r="O201" s="170">
        <v>2</v>
      </c>
      <c r="AA201" s="146">
        <v>1</v>
      </c>
      <c r="AB201" s="146">
        <v>7</v>
      </c>
      <c r="AC201" s="146">
        <v>7</v>
      </c>
      <c r="AZ201" s="146">
        <v>2</v>
      </c>
      <c r="BA201" s="146">
        <f>IF(AZ201=1,G201,0)</f>
        <v>0</v>
      </c>
      <c r="BB201" s="146">
        <f>IF(AZ201=2,G201,0)</f>
        <v>0</v>
      </c>
      <c r="BC201" s="146">
        <f>IF(AZ201=3,G201,0)</f>
        <v>0</v>
      </c>
      <c r="BD201" s="146">
        <f>IF(AZ201=4,G201,0)</f>
        <v>0</v>
      </c>
      <c r="BE201" s="146">
        <f>IF(AZ201=5,G201,0)</f>
        <v>0</v>
      </c>
      <c r="CA201" s="177">
        <v>1</v>
      </c>
      <c r="CB201" s="177">
        <v>7</v>
      </c>
      <c r="CZ201" s="146">
        <v>2.5999999999999998E-4</v>
      </c>
    </row>
    <row r="202" spans="1:104" x14ac:dyDescent="0.2">
      <c r="A202" s="178"/>
      <c r="B202" s="179" t="s">
        <v>74</v>
      </c>
      <c r="C202" s="180" t="str">
        <f>CONCATENATE(B200," ",C200)</f>
        <v>783 Nátěry</v>
      </c>
      <c r="D202" s="181"/>
      <c r="E202" s="182"/>
      <c r="F202" s="183"/>
      <c r="G202" s="184">
        <f>SUM(G200:G201)</f>
        <v>0</v>
      </c>
      <c r="O202" s="170">
        <v>4</v>
      </c>
      <c r="BA202" s="185">
        <f>SUM(BA200:BA201)</f>
        <v>0</v>
      </c>
      <c r="BB202" s="185">
        <f>SUM(BB200:BB201)</f>
        <v>0</v>
      </c>
      <c r="BC202" s="185">
        <f>SUM(BC200:BC201)</f>
        <v>0</v>
      </c>
      <c r="BD202" s="185">
        <f>SUM(BD200:BD201)</f>
        <v>0</v>
      </c>
      <c r="BE202" s="185">
        <f>SUM(BE200:BE201)</f>
        <v>0</v>
      </c>
    </row>
    <row r="203" spans="1:104" x14ac:dyDescent="0.2">
      <c r="A203" s="163" t="s">
        <v>72</v>
      </c>
      <c r="B203" s="164" t="s">
        <v>429</v>
      </c>
      <c r="C203" s="165" t="s">
        <v>430</v>
      </c>
      <c r="D203" s="166"/>
      <c r="E203" s="167"/>
      <c r="F203" s="167"/>
      <c r="G203" s="168"/>
      <c r="H203" s="169"/>
      <c r="I203" s="169"/>
      <c r="O203" s="170">
        <v>1</v>
      </c>
    </row>
    <row r="204" spans="1:104" x14ac:dyDescent="0.2">
      <c r="A204" s="171">
        <v>153</v>
      </c>
      <c r="B204" s="172" t="s">
        <v>431</v>
      </c>
      <c r="C204" s="173" t="s">
        <v>432</v>
      </c>
      <c r="D204" s="174" t="s">
        <v>184</v>
      </c>
      <c r="E204" s="175">
        <v>320.58999999999997</v>
      </c>
      <c r="F204" s="175">
        <v>0</v>
      </c>
      <c r="G204" s="176">
        <f>E204*F204</f>
        <v>0</v>
      </c>
      <c r="O204" s="170">
        <v>2</v>
      </c>
      <c r="AA204" s="146">
        <v>1</v>
      </c>
      <c r="AB204" s="146">
        <v>7</v>
      </c>
      <c r="AC204" s="146">
        <v>7</v>
      </c>
      <c r="AZ204" s="146">
        <v>2</v>
      </c>
      <c r="BA204" s="146">
        <f>IF(AZ204=1,G204,0)</f>
        <v>0</v>
      </c>
      <c r="BB204" s="146">
        <f>IF(AZ204=2,G204,0)</f>
        <v>0</v>
      </c>
      <c r="BC204" s="146">
        <f>IF(AZ204=3,G204,0)</f>
        <v>0</v>
      </c>
      <c r="BD204" s="146">
        <f>IF(AZ204=4,G204,0)</f>
        <v>0</v>
      </c>
      <c r="BE204" s="146">
        <f>IF(AZ204=5,G204,0)</f>
        <v>0</v>
      </c>
      <c r="CA204" s="177">
        <v>1</v>
      </c>
      <c r="CB204" s="177">
        <v>7</v>
      </c>
      <c r="CZ204" s="146">
        <v>5.0000000000000002E-5</v>
      </c>
    </row>
    <row r="205" spans="1:104" x14ac:dyDescent="0.2">
      <c r="A205" s="171">
        <v>154</v>
      </c>
      <c r="B205" s="172" t="s">
        <v>433</v>
      </c>
      <c r="C205" s="173" t="s">
        <v>434</v>
      </c>
      <c r="D205" s="174" t="s">
        <v>184</v>
      </c>
      <c r="E205" s="175">
        <v>320.58999999999997</v>
      </c>
      <c r="F205" s="175">
        <v>0</v>
      </c>
      <c r="G205" s="176">
        <f>E205*F205</f>
        <v>0</v>
      </c>
      <c r="O205" s="170">
        <v>2</v>
      </c>
      <c r="AA205" s="146">
        <v>1</v>
      </c>
      <c r="AB205" s="146">
        <v>7</v>
      </c>
      <c r="AC205" s="146">
        <v>7</v>
      </c>
      <c r="AZ205" s="146">
        <v>2</v>
      </c>
      <c r="BA205" s="146">
        <f>IF(AZ205=1,G205,0)</f>
        <v>0</v>
      </c>
      <c r="BB205" s="146">
        <f>IF(AZ205=2,G205,0)</f>
        <v>0</v>
      </c>
      <c r="BC205" s="146">
        <f>IF(AZ205=3,G205,0)</f>
        <v>0</v>
      </c>
      <c r="BD205" s="146">
        <f>IF(AZ205=4,G205,0)</f>
        <v>0</v>
      </c>
      <c r="BE205" s="146">
        <f>IF(AZ205=5,G205,0)</f>
        <v>0</v>
      </c>
      <c r="CA205" s="177">
        <v>1</v>
      </c>
      <c r="CB205" s="177">
        <v>7</v>
      </c>
      <c r="CZ205" s="146">
        <v>4.0000000000000002E-4</v>
      </c>
    </row>
    <row r="206" spans="1:104" x14ac:dyDescent="0.2">
      <c r="A206" s="178"/>
      <c r="B206" s="179" t="s">
        <v>74</v>
      </c>
      <c r="C206" s="180" t="str">
        <f>CONCATENATE(B203," ",C203)</f>
        <v>784 Malby</v>
      </c>
      <c r="D206" s="181"/>
      <c r="E206" s="182"/>
      <c r="F206" s="183"/>
      <c r="G206" s="184">
        <f>SUM(G203:G205)</f>
        <v>0</v>
      </c>
      <c r="O206" s="170">
        <v>4</v>
      </c>
      <c r="BA206" s="185">
        <f>SUM(BA203:BA205)</f>
        <v>0</v>
      </c>
      <c r="BB206" s="185">
        <f>SUM(BB203:BB205)</f>
        <v>0</v>
      </c>
      <c r="BC206" s="185">
        <f>SUM(BC203:BC205)</f>
        <v>0</v>
      </c>
      <c r="BD206" s="185">
        <f>SUM(BD203:BD205)</f>
        <v>0</v>
      </c>
      <c r="BE206" s="185">
        <f>SUM(BE203:BE205)</f>
        <v>0</v>
      </c>
    </row>
    <row r="207" spans="1:104" x14ac:dyDescent="0.2">
      <c r="E207" s="146"/>
    </row>
    <row r="208" spans="1:104" x14ac:dyDescent="0.2">
      <c r="E208" s="146"/>
    </row>
    <row r="209" spans="5:5" x14ac:dyDescent="0.2">
      <c r="E209" s="146"/>
    </row>
    <row r="210" spans="5:5" x14ac:dyDescent="0.2">
      <c r="E210" s="146"/>
    </row>
    <row r="211" spans="5:5" x14ac:dyDescent="0.2">
      <c r="E211" s="146"/>
    </row>
    <row r="212" spans="5:5" x14ac:dyDescent="0.2">
      <c r="E212" s="146"/>
    </row>
    <row r="213" spans="5:5" x14ac:dyDescent="0.2">
      <c r="E213" s="146"/>
    </row>
    <row r="214" spans="5:5" x14ac:dyDescent="0.2">
      <c r="E214" s="146"/>
    </row>
    <row r="215" spans="5:5" x14ac:dyDescent="0.2">
      <c r="E215" s="146"/>
    </row>
    <row r="216" spans="5:5" x14ac:dyDescent="0.2">
      <c r="E216" s="146"/>
    </row>
    <row r="217" spans="5:5" x14ac:dyDescent="0.2">
      <c r="E217" s="146"/>
    </row>
    <row r="218" spans="5:5" x14ac:dyDescent="0.2">
      <c r="E218" s="146"/>
    </row>
    <row r="219" spans="5:5" x14ac:dyDescent="0.2">
      <c r="E219" s="146"/>
    </row>
    <row r="220" spans="5:5" x14ac:dyDescent="0.2">
      <c r="E220" s="146"/>
    </row>
    <row r="221" spans="5:5" x14ac:dyDescent="0.2">
      <c r="E221" s="146"/>
    </row>
    <row r="222" spans="5:5" x14ac:dyDescent="0.2">
      <c r="E222" s="146"/>
    </row>
    <row r="223" spans="5:5" x14ac:dyDescent="0.2">
      <c r="E223" s="146"/>
    </row>
    <row r="224" spans="5:5" x14ac:dyDescent="0.2">
      <c r="E224" s="146"/>
    </row>
    <row r="225" spans="1:7" x14ac:dyDescent="0.2">
      <c r="E225" s="146"/>
    </row>
    <row r="226" spans="1:7" x14ac:dyDescent="0.2">
      <c r="E226" s="146"/>
    </row>
    <row r="227" spans="1:7" x14ac:dyDescent="0.2">
      <c r="E227" s="146"/>
    </row>
    <row r="228" spans="1:7" x14ac:dyDescent="0.2">
      <c r="E228" s="146"/>
    </row>
    <row r="229" spans="1:7" x14ac:dyDescent="0.2">
      <c r="E229" s="146"/>
    </row>
    <row r="230" spans="1:7" x14ac:dyDescent="0.2">
      <c r="A230" s="186"/>
      <c r="B230" s="186"/>
      <c r="C230" s="186"/>
      <c r="D230" s="186"/>
      <c r="E230" s="186"/>
      <c r="F230" s="186"/>
      <c r="G230" s="186"/>
    </row>
    <row r="231" spans="1:7" x14ac:dyDescent="0.2">
      <c r="A231" s="186"/>
      <c r="B231" s="186"/>
      <c r="C231" s="186"/>
      <c r="D231" s="186"/>
      <c r="E231" s="186"/>
      <c r="F231" s="186"/>
      <c r="G231" s="186"/>
    </row>
    <row r="232" spans="1:7" x14ac:dyDescent="0.2">
      <c r="A232" s="186"/>
      <c r="B232" s="186"/>
      <c r="C232" s="186"/>
      <c r="D232" s="186"/>
      <c r="E232" s="186"/>
      <c r="F232" s="186"/>
      <c r="G232" s="186"/>
    </row>
    <row r="233" spans="1:7" x14ac:dyDescent="0.2">
      <c r="A233" s="186"/>
      <c r="B233" s="186"/>
      <c r="C233" s="186"/>
      <c r="D233" s="186"/>
      <c r="E233" s="186"/>
      <c r="F233" s="186"/>
      <c r="G233" s="186"/>
    </row>
    <row r="234" spans="1:7" x14ac:dyDescent="0.2">
      <c r="E234" s="146"/>
    </row>
    <row r="235" spans="1:7" x14ac:dyDescent="0.2">
      <c r="E235" s="146"/>
    </row>
    <row r="236" spans="1:7" x14ac:dyDescent="0.2">
      <c r="E236" s="146"/>
    </row>
    <row r="237" spans="1:7" x14ac:dyDescent="0.2">
      <c r="E237" s="146"/>
    </row>
    <row r="238" spans="1:7" x14ac:dyDescent="0.2">
      <c r="E238" s="146"/>
    </row>
    <row r="239" spans="1:7" x14ac:dyDescent="0.2">
      <c r="E239" s="146"/>
    </row>
    <row r="240" spans="1:7" x14ac:dyDescent="0.2">
      <c r="E240" s="146"/>
    </row>
    <row r="241" spans="5:5" x14ac:dyDescent="0.2">
      <c r="E241" s="146"/>
    </row>
    <row r="242" spans="5:5" x14ac:dyDescent="0.2">
      <c r="E242" s="146"/>
    </row>
    <row r="243" spans="5:5" x14ac:dyDescent="0.2">
      <c r="E243" s="146"/>
    </row>
    <row r="244" spans="5:5" x14ac:dyDescent="0.2">
      <c r="E244" s="146"/>
    </row>
    <row r="245" spans="5:5" x14ac:dyDescent="0.2">
      <c r="E245" s="146"/>
    </row>
    <row r="246" spans="5:5" x14ac:dyDescent="0.2">
      <c r="E246" s="146"/>
    </row>
    <row r="247" spans="5:5" x14ac:dyDescent="0.2">
      <c r="E247" s="146"/>
    </row>
    <row r="248" spans="5:5" x14ac:dyDescent="0.2">
      <c r="E248" s="146"/>
    </row>
    <row r="249" spans="5:5" x14ac:dyDescent="0.2">
      <c r="E249" s="146"/>
    </row>
    <row r="250" spans="5:5" x14ac:dyDescent="0.2">
      <c r="E250" s="146"/>
    </row>
    <row r="251" spans="5:5" x14ac:dyDescent="0.2">
      <c r="E251" s="146"/>
    </row>
    <row r="252" spans="5:5" x14ac:dyDescent="0.2">
      <c r="E252" s="146"/>
    </row>
    <row r="253" spans="5:5" x14ac:dyDescent="0.2">
      <c r="E253" s="146"/>
    </row>
    <row r="254" spans="5:5" x14ac:dyDescent="0.2">
      <c r="E254" s="146"/>
    </row>
    <row r="255" spans="5:5" x14ac:dyDescent="0.2">
      <c r="E255" s="146"/>
    </row>
    <row r="256" spans="5:5" x14ac:dyDescent="0.2">
      <c r="E256" s="146"/>
    </row>
    <row r="257" spans="1:7" x14ac:dyDescent="0.2">
      <c r="E257" s="146"/>
    </row>
    <row r="258" spans="1:7" x14ac:dyDescent="0.2">
      <c r="E258" s="146"/>
    </row>
    <row r="259" spans="1:7" x14ac:dyDescent="0.2">
      <c r="E259" s="146"/>
    </row>
    <row r="260" spans="1:7" x14ac:dyDescent="0.2">
      <c r="E260" s="146"/>
    </row>
    <row r="261" spans="1:7" x14ac:dyDescent="0.2">
      <c r="E261" s="146"/>
    </row>
    <row r="262" spans="1:7" x14ac:dyDescent="0.2">
      <c r="E262" s="146"/>
    </row>
    <row r="263" spans="1:7" x14ac:dyDescent="0.2">
      <c r="E263" s="146"/>
    </row>
    <row r="264" spans="1:7" x14ac:dyDescent="0.2">
      <c r="E264" s="146"/>
    </row>
    <row r="265" spans="1:7" x14ac:dyDescent="0.2">
      <c r="A265" s="187"/>
      <c r="B265" s="187"/>
    </row>
    <row r="266" spans="1:7" x14ac:dyDescent="0.2">
      <c r="A266" s="186"/>
      <c r="B266" s="186"/>
      <c r="C266" s="189"/>
      <c r="D266" s="189"/>
      <c r="E266" s="190"/>
      <c r="F266" s="189"/>
      <c r="G266" s="191"/>
    </row>
    <row r="267" spans="1:7" x14ac:dyDescent="0.2">
      <c r="A267" s="192"/>
      <c r="B267" s="192"/>
      <c r="C267" s="186"/>
      <c r="D267" s="186"/>
      <c r="E267" s="193"/>
      <c r="F267" s="186"/>
      <c r="G267" s="186"/>
    </row>
    <row r="268" spans="1:7" x14ac:dyDescent="0.2">
      <c r="A268" s="186"/>
      <c r="B268" s="186"/>
      <c r="C268" s="186"/>
      <c r="D268" s="186"/>
      <c r="E268" s="193"/>
      <c r="F268" s="186"/>
      <c r="G268" s="186"/>
    </row>
    <row r="269" spans="1:7" x14ac:dyDescent="0.2">
      <c r="A269" s="186"/>
      <c r="B269" s="186"/>
      <c r="C269" s="186"/>
      <c r="D269" s="186"/>
      <c r="E269" s="193"/>
      <c r="F269" s="186"/>
      <c r="G269" s="186"/>
    </row>
    <row r="270" spans="1:7" x14ac:dyDescent="0.2">
      <c r="A270" s="186"/>
      <c r="B270" s="186"/>
      <c r="C270" s="186"/>
      <c r="D270" s="186"/>
      <c r="E270" s="193"/>
      <c r="F270" s="186"/>
      <c r="G270" s="186"/>
    </row>
    <row r="271" spans="1:7" x14ac:dyDescent="0.2">
      <c r="A271" s="186"/>
      <c r="B271" s="186"/>
      <c r="C271" s="186"/>
      <c r="D271" s="186"/>
      <c r="E271" s="193"/>
      <c r="F271" s="186"/>
      <c r="G271" s="186"/>
    </row>
    <row r="272" spans="1:7" x14ac:dyDescent="0.2">
      <c r="A272" s="186"/>
      <c r="B272" s="186"/>
      <c r="C272" s="186"/>
      <c r="D272" s="186"/>
      <c r="E272" s="193"/>
      <c r="F272" s="186"/>
      <c r="G272" s="186"/>
    </row>
    <row r="273" spans="1:7" x14ac:dyDescent="0.2">
      <c r="A273" s="186"/>
      <c r="B273" s="186"/>
      <c r="C273" s="186"/>
      <c r="D273" s="186"/>
      <c r="E273" s="193"/>
      <c r="F273" s="186"/>
      <c r="G273" s="186"/>
    </row>
    <row r="274" spans="1:7" x14ac:dyDescent="0.2">
      <c r="A274" s="186"/>
      <c r="B274" s="186"/>
      <c r="C274" s="186"/>
      <c r="D274" s="186"/>
      <c r="E274" s="193"/>
      <c r="F274" s="186"/>
      <c r="G274" s="186"/>
    </row>
    <row r="275" spans="1:7" x14ac:dyDescent="0.2">
      <c r="A275" s="186"/>
      <c r="B275" s="186"/>
      <c r="C275" s="186"/>
      <c r="D275" s="186"/>
      <c r="E275" s="193"/>
      <c r="F275" s="186"/>
      <c r="G275" s="186"/>
    </row>
    <row r="276" spans="1:7" x14ac:dyDescent="0.2">
      <c r="A276" s="186"/>
      <c r="B276" s="186"/>
      <c r="C276" s="186"/>
      <c r="D276" s="186"/>
      <c r="E276" s="193"/>
      <c r="F276" s="186"/>
      <c r="G276" s="186"/>
    </row>
    <row r="277" spans="1:7" x14ac:dyDescent="0.2">
      <c r="A277" s="186"/>
      <c r="B277" s="186"/>
      <c r="C277" s="186"/>
      <c r="D277" s="186"/>
      <c r="E277" s="193"/>
      <c r="F277" s="186"/>
      <c r="G277" s="186"/>
    </row>
    <row r="278" spans="1:7" x14ac:dyDescent="0.2">
      <c r="A278" s="186"/>
      <c r="B278" s="186"/>
      <c r="C278" s="186"/>
      <c r="D278" s="186"/>
      <c r="E278" s="193"/>
      <c r="F278" s="186"/>
      <c r="G278" s="186"/>
    </row>
    <row r="279" spans="1:7" x14ac:dyDescent="0.2">
      <c r="A279" s="186"/>
      <c r="B279" s="186"/>
      <c r="C279" s="186"/>
      <c r="D279" s="186"/>
      <c r="E279" s="193"/>
      <c r="F279" s="186"/>
      <c r="G279" s="186"/>
    </row>
  </sheetData>
  <mergeCells count="4">
    <mergeCell ref="A1:G1"/>
    <mergeCell ref="A3:B3"/>
    <mergeCell ref="A4:B4"/>
    <mergeCell ref="E4:G4"/>
  </mergeCells>
  <printOptions gridLinesSet="0"/>
  <pageMargins bottom="0.98425196850393704" footer="0.51181102362204722" header="0.19685039370078741" left="0.59055118110236227" right="0.39370078740157483" top="0.59055118110236227"/>
  <pageSetup horizontalDpi="300" orientation="portrait" paperSize="9" r:id="rId1"/>
  <headerFooter alignWithMargins="0">
    <oddFooter><![CDATA[&L&9Zpracováno programem &"Arial CE,Tučné"BUILDpower,  © RTS, a.s.&R&"Arial,Obyčejné"Strana &P]]>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baseType="lpstr" size="40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2018-03-11T14:45:30Z</dcterms:created>
  <cp:lastPrinted>2018-03-19T17:11:12Z</cp:lastPrinted>
  <dcterms:modified xsi:type="dcterms:W3CDTF">2018-03-19T17:36:54Z</dcterms:modified>
</cp:coreProperties>
</file>